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1. ข้อมูลพื้นฐานการเกษตร\ข้อมูลพื้นฐานปี 65\"/>
    </mc:Choice>
  </mc:AlternateContent>
  <xr:revisionPtr revIDLastSave="0" documentId="13_ncr:1_{367DD1B0-6E80-4F94-9D16-5C72F803A2BB}" xr6:coauthVersionLast="43" xr6:coauthVersionMax="43" xr10:uidLastSave="{00000000-0000-0000-0000-000000000000}"/>
  <bookViews>
    <workbookView xWindow="-120" yWindow="-120" windowWidth="20730" windowHeight="11160" tabRatio="787" firstSheet="8" activeTab="15" xr2:uid="{00000000-000D-0000-FFFF-FFFF00000000}"/>
  </bookViews>
  <sheets>
    <sheet name="ครัวเรือน" sheetId="1" r:id="rId1"/>
    <sheet name="การใช้ประโยชน์ที่ดิน" sheetId="5" r:id="rId2"/>
    <sheet name="ข้าว" sheetId="6" r:id="rId3"/>
    <sheet name="นาร้าง" sheetId="46" r:id="rId4"/>
    <sheet name="ยางพารา" sheetId="7" r:id="rId5"/>
    <sheet name="ทุเรียน" sheetId="10" r:id="rId6"/>
    <sheet name="ทุเรียน1" sheetId="40" r:id="rId7"/>
    <sheet name="ลองกอง,มังคุด" sheetId="41" r:id="rId8"/>
    <sheet name="ละมุด,เงาะ" sheetId="43" r:id="rId9"/>
    <sheet name="ส้มโอ, กระท้อน" sheetId="42" r:id="rId10"/>
    <sheet name="สละ,กล้วยหิน" sheetId="50" r:id="rId11"/>
    <sheet name="มะพร้าวแก่" sheetId="49" r:id="rId12"/>
    <sheet name="ถั่วฝักยาว, แตงกวา" sheetId="38" r:id="rId13"/>
    <sheet name="แตงโม, ข้าวโพดหวาน" sheetId="45" r:id="rId14"/>
    <sheet name="อ้อยเคี้ยว" sheetId="35" r:id="rId15"/>
    <sheet name="ข้อมูลสถาบันเกษตรกร" sheetId="39" r:id="rId16"/>
  </sheets>
  <definedNames>
    <definedName name="_xlnm.Print_Area" localSheetId="0">ครัวเรือน!$A$1:$N$19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1" i="43" l="1"/>
  <c r="O11" i="41"/>
  <c r="G11" i="41"/>
  <c r="E11" i="41"/>
  <c r="O11" i="40"/>
  <c r="E11" i="40"/>
  <c r="O12" i="10"/>
  <c r="E12" i="10"/>
  <c r="P10" i="41" l="1"/>
  <c r="P9" i="41"/>
  <c r="P8" i="41"/>
  <c r="P7" i="41"/>
  <c r="F10" i="41"/>
  <c r="F9" i="41"/>
  <c r="F8" i="41"/>
  <c r="F7" i="41"/>
  <c r="F11" i="41" s="1"/>
  <c r="P11" i="41" l="1"/>
  <c r="P9" i="50"/>
  <c r="I11" i="46"/>
  <c r="I12" i="46"/>
  <c r="I13" i="46"/>
  <c r="I10" i="46"/>
  <c r="I14" i="46" s="1"/>
  <c r="E14" i="46"/>
  <c r="M13" i="50" l="1"/>
  <c r="P12" i="50" l="1"/>
  <c r="R12" i="50" s="1"/>
  <c r="S13" i="50"/>
  <c r="N13" i="50"/>
  <c r="P13" i="50" l="1"/>
  <c r="R9" i="50"/>
  <c r="R13" i="50" s="1"/>
  <c r="F11" i="35"/>
  <c r="F12" i="35"/>
  <c r="F10" i="35"/>
  <c r="P11" i="45"/>
  <c r="P12" i="45"/>
  <c r="P10" i="45"/>
  <c r="C13" i="50"/>
  <c r="D13" i="50"/>
  <c r="I13" i="50"/>
  <c r="F11" i="50"/>
  <c r="F10" i="50"/>
  <c r="H10" i="50" s="1"/>
  <c r="F8" i="42"/>
  <c r="F9" i="42"/>
  <c r="F10" i="42"/>
  <c r="F7" i="42"/>
  <c r="F8" i="43"/>
  <c r="F9" i="43"/>
  <c r="F10" i="43"/>
  <c r="F7" i="43"/>
  <c r="J10" i="1" l="1"/>
  <c r="J11" i="1"/>
  <c r="J12" i="1"/>
  <c r="J9" i="1"/>
  <c r="J14" i="1" l="1"/>
  <c r="I10" i="5"/>
  <c r="I11" i="5"/>
  <c r="I12" i="5"/>
  <c r="I9" i="5"/>
  <c r="H10" i="5"/>
  <c r="H11" i="5"/>
  <c r="H12" i="5"/>
  <c r="H9" i="5"/>
  <c r="G10" i="5"/>
  <c r="G11" i="5"/>
  <c r="G12" i="5"/>
  <c r="G9" i="5"/>
  <c r="F10" i="5"/>
  <c r="F11" i="5"/>
  <c r="F12" i="5"/>
  <c r="F9" i="5"/>
  <c r="E10" i="5"/>
  <c r="E11" i="5"/>
  <c r="E12" i="5"/>
  <c r="E9" i="5"/>
  <c r="D12" i="5"/>
  <c r="D9" i="5"/>
  <c r="J9" i="5" l="1"/>
  <c r="F10" i="49"/>
  <c r="F11" i="49"/>
  <c r="F12" i="49"/>
  <c r="F9" i="49"/>
  <c r="F13" i="50"/>
  <c r="J13" i="6" l="1"/>
  <c r="G10" i="6" l="1"/>
  <c r="G11" i="6"/>
  <c r="G12" i="6"/>
  <c r="G9" i="6"/>
  <c r="G13" i="7" l="1"/>
  <c r="I13" i="49" l="1"/>
  <c r="F13" i="49"/>
  <c r="D13" i="49"/>
  <c r="C13" i="49"/>
  <c r="H12" i="49"/>
  <c r="H11" i="49"/>
  <c r="H10" i="49"/>
  <c r="H9" i="49"/>
  <c r="H11" i="50"/>
  <c r="H13" i="50" s="1"/>
  <c r="H13" i="49" l="1"/>
  <c r="I40" i="39"/>
  <c r="P8" i="43" l="1"/>
  <c r="P9" i="43"/>
  <c r="P10" i="43"/>
  <c r="P7" i="43"/>
  <c r="F8" i="40" l="1"/>
  <c r="F9" i="40"/>
  <c r="F10" i="40"/>
  <c r="F7" i="40"/>
  <c r="P8" i="40"/>
  <c r="P9" i="40"/>
  <c r="P10" i="40"/>
  <c r="P7" i="40"/>
  <c r="P9" i="10"/>
  <c r="P10" i="10"/>
  <c r="P11" i="10"/>
  <c r="P8" i="10"/>
  <c r="F9" i="10"/>
  <c r="F10" i="10"/>
  <c r="F11" i="10"/>
  <c r="F8" i="10"/>
  <c r="F10" i="7"/>
  <c r="F11" i="7"/>
  <c r="F12" i="7"/>
  <c r="F9" i="7"/>
  <c r="S11" i="43" l="1"/>
  <c r="N11" i="43"/>
  <c r="M11" i="43"/>
  <c r="R10" i="43"/>
  <c r="R9" i="43"/>
  <c r="R8" i="43"/>
  <c r="R7" i="43"/>
  <c r="R11" i="43" l="1"/>
  <c r="P11" i="43"/>
  <c r="D11" i="43"/>
  <c r="N11" i="42"/>
  <c r="D11" i="42"/>
  <c r="N11" i="41"/>
  <c r="D11" i="41"/>
  <c r="N11" i="40"/>
  <c r="D11" i="40"/>
  <c r="N12" i="10"/>
  <c r="D12" i="10"/>
  <c r="D13" i="7"/>
  <c r="D14" i="46"/>
  <c r="C13" i="6"/>
  <c r="C14" i="46" l="1"/>
  <c r="I48" i="39" l="1"/>
  <c r="I9" i="39"/>
  <c r="R8" i="40"/>
  <c r="R9" i="40"/>
  <c r="R10" i="40"/>
  <c r="H10" i="7"/>
  <c r="H11" i="7"/>
  <c r="H12" i="7"/>
  <c r="M10" i="5"/>
  <c r="M11" i="5"/>
  <c r="M12" i="5"/>
  <c r="M9" i="5"/>
  <c r="N9" i="5" s="1"/>
  <c r="J11" i="5"/>
  <c r="J12" i="5"/>
  <c r="J10" i="5"/>
  <c r="H8" i="43"/>
  <c r="H9" i="43"/>
  <c r="H10" i="43"/>
  <c r="H7" i="43"/>
  <c r="R8" i="42"/>
  <c r="R9" i="42"/>
  <c r="R10" i="42"/>
  <c r="R7" i="42"/>
  <c r="H8" i="42"/>
  <c r="H9" i="42"/>
  <c r="H10" i="42"/>
  <c r="H7" i="42"/>
  <c r="H9" i="7"/>
  <c r="I10" i="6"/>
  <c r="I11" i="6"/>
  <c r="I12" i="6"/>
  <c r="I9" i="6"/>
  <c r="H10" i="35"/>
  <c r="H11" i="35"/>
  <c r="H12" i="35"/>
  <c r="R10" i="45"/>
  <c r="R11" i="45"/>
  <c r="R12" i="45"/>
  <c r="P10" i="38"/>
  <c r="R10" i="38" s="1"/>
  <c r="P11" i="38"/>
  <c r="R11" i="38" s="1"/>
  <c r="P12" i="38"/>
  <c r="P9" i="38"/>
  <c r="R9" i="38" s="1"/>
  <c r="F10" i="38"/>
  <c r="H10" i="38" s="1"/>
  <c r="F11" i="38"/>
  <c r="H11" i="38" s="1"/>
  <c r="F12" i="38"/>
  <c r="H12" i="38" s="1"/>
  <c r="F9" i="38"/>
  <c r="H9" i="38" s="1"/>
  <c r="R8" i="41"/>
  <c r="R9" i="41"/>
  <c r="R10" i="41"/>
  <c r="R7" i="41"/>
  <c r="H8" i="41"/>
  <c r="H9" i="41"/>
  <c r="H10" i="41"/>
  <c r="H7" i="41"/>
  <c r="R7" i="40"/>
  <c r="H8" i="40"/>
  <c r="H9" i="40"/>
  <c r="H10" i="40"/>
  <c r="H7" i="40"/>
  <c r="R9" i="10"/>
  <c r="R10" i="10"/>
  <c r="R11" i="10"/>
  <c r="H9" i="10"/>
  <c r="H10" i="10"/>
  <c r="H11" i="10"/>
  <c r="H8" i="10"/>
  <c r="G12" i="1"/>
  <c r="G11" i="1"/>
  <c r="G10" i="1"/>
  <c r="G9" i="1"/>
  <c r="I13" i="35"/>
  <c r="F13" i="35"/>
  <c r="D13" i="35"/>
  <c r="C13" i="35"/>
  <c r="S13" i="45"/>
  <c r="P13" i="45"/>
  <c r="N13" i="45"/>
  <c r="M13" i="45"/>
  <c r="S13" i="38"/>
  <c r="N13" i="38"/>
  <c r="M13" i="38"/>
  <c r="I13" i="38"/>
  <c r="D13" i="38"/>
  <c r="C13" i="38"/>
  <c r="I11" i="43"/>
  <c r="F11" i="43"/>
  <c r="C11" i="43"/>
  <c r="S11" i="42"/>
  <c r="P11" i="42"/>
  <c r="M11" i="42"/>
  <c r="I11" i="42"/>
  <c r="F11" i="42"/>
  <c r="C11" i="42"/>
  <c r="S11" i="41"/>
  <c r="M11" i="41"/>
  <c r="I11" i="41"/>
  <c r="C11" i="41"/>
  <c r="S11" i="40"/>
  <c r="M11" i="40"/>
  <c r="I11" i="40"/>
  <c r="C11" i="40"/>
  <c r="S12" i="10"/>
  <c r="M12" i="10"/>
  <c r="I12" i="10"/>
  <c r="C12" i="10"/>
  <c r="I13" i="7"/>
  <c r="C13" i="7"/>
  <c r="E13" i="6"/>
  <c r="G13" i="6"/>
  <c r="D13" i="6"/>
  <c r="D13" i="5"/>
  <c r="E13" i="5"/>
  <c r="F13" i="5"/>
  <c r="G13" i="5"/>
  <c r="H13" i="5"/>
  <c r="I13" i="5"/>
  <c r="K13" i="5"/>
  <c r="L13" i="5"/>
  <c r="C13" i="5"/>
  <c r="D14" i="1"/>
  <c r="E14" i="1"/>
  <c r="F14" i="1"/>
  <c r="H14" i="1"/>
  <c r="I14" i="1"/>
  <c r="K14" i="1"/>
  <c r="L14" i="1"/>
  <c r="M14" i="1"/>
  <c r="C14" i="1"/>
  <c r="N14" i="1"/>
  <c r="P14" i="1"/>
  <c r="R8" i="10"/>
  <c r="H11" i="40" l="1"/>
  <c r="H13" i="38"/>
  <c r="N12" i="5"/>
  <c r="N10" i="5"/>
  <c r="I13" i="6"/>
  <c r="R11" i="42"/>
  <c r="H11" i="41"/>
  <c r="J13" i="5"/>
  <c r="P13" i="38"/>
  <c r="R13" i="45"/>
  <c r="H11" i="42"/>
  <c r="H11" i="43"/>
  <c r="H13" i="7"/>
  <c r="R11" i="41"/>
  <c r="M13" i="5"/>
  <c r="H12" i="10"/>
  <c r="R12" i="10"/>
  <c r="R11" i="40"/>
  <c r="P12" i="10"/>
  <c r="P11" i="40"/>
  <c r="F13" i="7"/>
  <c r="R12" i="38"/>
  <c r="R13" i="38" s="1"/>
  <c r="F13" i="38"/>
  <c r="H13" i="35"/>
  <c r="N11" i="5"/>
  <c r="F12" i="10"/>
  <c r="F11" i="40"/>
  <c r="G14" i="1"/>
  <c r="N13" i="5" l="1"/>
</calcChain>
</file>

<file path=xl/sharedStrings.xml><?xml version="1.0" encoding="utf-8"?>
<sst xmlns="http://schemas.openxmlformats.org/spreadsheetml/2006/main" count="818" uniqueCount="175">
  <si>
    <t>หมู่ที่</t>
  </si>
  <si>
    <t>(ครัวเรือน)</t>
  </si>
  <si>
    <t>รวม</t>
  </si>
  <si>
    <t>ชื่อหมู่บ้าน</t>
  </si>
  <si>
    <t>จำนวนครัวเรือน</t>
  </si>
  <si>
    <t>ทั้งหมด</t>
  </si>
  <si>
    <t>เกษตรกร</t>
  </si>
  <si>
    <t>ชาย</t>
  </si>
  <si>
    <t>หญิง</t>
  </si>
  <si>
    <t>ประชากรทั้งหมด   (คน)</t>
  </si>
  <si>
    <t>หมายเหตุ</t>
  </si>
  <si>
    <t>ถือครองทำการเกษตร</t>
  </si>
  <si>
    <t>อื่น ๆ</t>
  </si>
  <si>
    <t xml:space="preserve">                                                                               </t>
  </si>
  <si>
    <t>ตารางที่ 1</t>
  </si>
  <si>
    <t>เนื้อที่ถือครอง</t>
  </si>
  <si>
    <t>การเกษตรทั้งหมด</t>
  </si>
  <si>
    <t>(ไร่)         (1)</t>
  </si>
  <si>
    <t>ตารางที่ 2</t>
  </si>
  <si>
    <t>เนื้อที่ทำการปลูกพืช</t>
  </si>
  <si>
    <t>ข้าว</t>
  </si>
  <si>
    <t>ยางพารา</t>
  </si>
  <si>
    <t>ไม้ผล</t>
  </si>
  <si>
    <t>ไม้ยืนต้น</t>
  </si>
  <si>
    <t xml:space="preserve"> </t>
  </si>
  <si>
    <t>เนื้อที่ปลูก</t>
  </si>
  <si>
    <t>(ไร่)</t>
  </si>
  <si>
    <t>เนื้อที่เก็บเกี่ยว</t>
  </si>
  <si>
    <t>ผลผลิตเฉลี่ย</t>
  </si>
  <si>
    <t>(กก./ไร่)</t>
  </si>
  <si>
    <t>ผลผลิตรวม</t>
  </si>
  <si>
    <t>(ตัน)</t>
  </si>
  <si>
    <t>รวมมูลค่า</t>
  </si>
  <si>
    <t>(ล้านบาท)</t>
  </si>
  <si>
    <t>ครัวเรือนที่ปลูก</t>
  </si>
  <si>
    <t>เฉลี่ย(บาท/กก.)</t>
  </si>
  <si>
    <t>ราคาผลผลิต</t>
  </si>
  <si>
    <t>ตารางที่ 5</t>
  </si>
  <si>
    <t>ตารางที่ 4</t>
  </si>
  <si>
    <t>ไม่ได้ใช้ประโยชน์</t>
  </si>
  <si>
    <t>ตารางที่ 3</t>
  </si>
  <si>
    <t xml:space="preserve">ยางพาราพันธุ์พื้นเมือง </t>
  </si>
  <si>
    <t>ตารางที่ 6</t>
  </si>
  <si>
    <t>ตารางที่ 7</t>
  </si>
  <si>
    <t>ตารางที่ 8</t>
  </si>
  <si>
    <t>เนื้อที่ทำการเกษตรจริง  (ไร่)</t>
  </si>
  <si>
    <t>ครัวเรือน</t>
  </si>
  <si>
    <t>พื้นที่  (ไร่)</t>
  </si>
  <si>
    <t>รวม 1</t>
  </si>
  <si>
    <t xml:space="preserve">รวม 2   </t>
  </si>
  <si>
    <t>(1)  -( รวม1 +รวม2)</t>
  </si>
  <si>
    <t>ปศุสัตว์</t>
  </si>
  <si>
    <t xml:space="preserve">ข้าวนาปี </t>
  </si>
  <si>
    <t xml:space="preserve">ข้าวนาปรัง </t>
  </si>
  <si>
    <t>จำนวน</t>
  </si>
  <si>
    <r>
      <t>หมายเหตุ</t>
    </r>
    <r>
      <rPr>
        <sz val="14"/>
        <rFont val="Angsana New"/>
        <family val="1"/>
      </rPr>
      <t xml:space="preserve">         </t>
    </r>
  </si>
  <si>
    <t>1.  ครัวเรือนเกษตรกร  หมายถึง  ครัวเรือนที่มีอาชีพทำการเกษตร</t>
  </si>
  <si>
    <t>2.  ประชากรทั้งหมด  หมายถึง  บุคคลที่อาศัยอยู่ในครัวเรือนทั้งหมด</t>
  </si>
  <si>
    <t>3.  เนื้อที่อื่น ๆ หมายถึง  เนื้อที่เป็นถนน  ลำครอง  แม่น้ำ  ที่สาธารณะ  ป่า/ภูเขา  ที่อยู่อาศัย  ฯลฯ</t>
  </si>
  <si>
    <t>ประชากรในภาคเกษตร (คน)</t>
  </si>
  <si>
    <t>ประมง</t>
  </si>
  <si>
    <t xml:space="preserve">เนื้อที่ทำการเกษตรอื่น ๆ </t>
  </si>
  <si>
    <t>พืชผัก</t>
  </si>
  <si>
    <t>พืชไร่</t>
  </si>
  <si>
    <t>ลงชื่อ</t>
  </si>
  <si>
    <t>...............................................................</t>
  </si>
  <si>
    <t>ผู้รายงาน</t>
  </si>
  <si>
    <t>ตำแหน่ง</t>
  </si>
  <si>
    <t>ทุเรียนพันธุ์หมอนทอง</t>
  </si>
  <si>
    <t>ทุเรียนพันธุ์ ชะนี</t>
  </si>
  <si>
    <t>ทุเรียนพันธุ์ก้านยาว</t>
  </si>
  <si>
    <t>ทุเรียนพันธุ์ พื้นเมือง</t>
  </si>
  <si>
    <t>มังคุด</t>
  </si>
  <si>
    <t>มะพร้าวแก่</t>
  </si>
  <si>
    <t>ข้าวโพดหวาน</t>
  </si>
  <si>
    <t>ลองกอง</t>
  </si>
  <si>
    <t>หน้าถ้ำ</t>
  </si>
  <si>
    <t>บันนังลูวา</t>
  </si>
  <si>
    <t>กูแบอิเต๊ะ</t>
  </si>
  <si>
    <t>ตำบลหน้าถ้ำ      อำเภอเมืองยะลา   จังหวัดยะลา</t>
  </si>
  <si>
    <t>หน้าถ้ำเหนือ</t>
  </si>
  <si>
    <t>ตำบลหน้าถ้ำ   อำเภอเมืองยะลา   จังหวัดยะลา</t>
  </si>
  <si>
    <t>ตำบลหน้าถ้ำ    อำเภอเมืองยะลา    จังหวัดยะลา</t>
  </si>
  <si>
    <t>ตำบลหน้าถ้ำ    อำเภอเมืองยะลา   จังหวัดยะลา</t>
  </si>
  <si>
    <t>ส้มโอ</t>
  </si>
  <si>
    <t>กระท้อน</t>
  </si>
  <si>
    <t>ละมุด</t>
  </si>
  <si>
    <t>ตำบลหน้าถ้ำ     อำเภอเมืองยะลา    จังหวัดยะลา</t>
  </si>
  <si>
    <t>ตำบลหน้าถ้ำ   อำเภอเมืองยะลา    จังหวัดยะลา</t>
  </si>
  <si>
    <t>ถั่วฝักยาว</t>
  </si>
  <si>
    <t>แตงกวา</t>
  </si>
  <si>
    <t>แตงโม</t>
  </si>
  <si>
    <t>อ้อยเคี้ยว</t>
  </si>
  <si>
    <t>สละ</t>
  </si>
  <si>
    <t>แสดงข้อมูลกลุ่มแม่บ้านเกษตรกรทั่วไป</t>
  </si>
  <si>
    <t>ที่</t>
  </si>
  <si>
    <t>ชื่อกลุ่ม</t>
  </si>
  <si>
    <t>ที่ตั้งกลุ่ม</t>
  </si>
  <si>
    <t>จำนวนสมาชิก(คน)</t>
  </si>
  <si>
    <t>ชื่อประธาน</t>
  </si>
  <si>
    <t>เบอร์โทร</t>
  </si>
  <si>
    <t>กิจกรรมกลุ่ม</t>
  </si>
  <si>
    <t>เลขที่</t>
  </si>
  <si>
    <t>ตำบล</t>
  </si>
  <si>
    <t>แสดงข้อมูลกลุ่มยุวเกษตรกร</t>
  </si>
  <si>
    <t>แสดงข้อมูลกลุ่มวิสาหกิจชุมชน</t>
  </si>
  <si>
    <t>ตำบลหน้าถ้ำ    อำเภอเมือง  จังหวัดยะลา</t>
  </si>
  <si>
    <t>ตำบลหน้าถ้ำ  อำเภอเมือง  จังหวัดยะลา</t>
  </si>
  <si>
    <t>กลุ่มแม่บ้านเกษตรากรบ้านบันนังลูวา</t>
  </si>
  <si>
    <t xml:space="preserve"> 17/5</t>
  </si>
  <si>
    <t>073-253436</t>
  </si>
  <si>
    <t>นาร้าง</t>
  </si>
  <si>
    <t>นางนิสากร  เจะแต</t>
  </si>
  <si>
    <t>แสดงข้อมูลกลุ่มส่งเสริมอาชีพ</t>
  </si>
  <si>
    <t>ขนมจากแป้ง/แปรรุปผลผลิตเกษตร</t>
  </si>
  <si>
    <t>เนื้อที่ให้ผลผลิต</t>
  </si>
  <si>
    <t>ชื่หมู่บ้าน</t>
  </si>
  <si>
    <t>พื้นที่นาร้าง</t>
  </si>
  <si>
    <t>เกษตรกรถือครอง</t>
  </si>
  <si>
    <t>พื้นที่เข้าร่วมโครงการปี 54 (ไร่)</t>
  </si>
  <si>
    <t>แผนโครงการฟื้นฟูนาร้างปี 55</t>
  </si>
  <si>
    <t>(ราย)</t>
  </si>
  <si>
    <t>สำนักงานเกษตร</t>
  </si>
  <si>
    <t>กอ.รมน.</t>
  </si>
  <si>
    <t>พัฒนาที่ดิน</t>
  </si>
  <si>
    <t>สหกรณ์</t>
  </si>
  <si>
    <t>(งบบริหารจังหวัด)</t>
  </si>
  <si>
    <t>พื้นที่นา</t>
  </si>
  <si>
    <t xml:space="preserve"> -</t>
  </si>
  <si>
    <t>พิกัด</t>
  </si>
  <si>
    <t>ว/ด/ป</t>
  </si>
  <si>
    <t>X</t>
  </si>
  <si>
    <t>Y</t>
  </si>
  <si>
    <t xml:space="preserve"> ที่จัดตั้ง</t>
  </si>
  <si>
    <t>ระดับการพัฒนา</t>
  </si>
  <si>
    <t xml:space="preserve"> 8/2/49</t>
  </si>
  <si>
    <t>วิสาหกิจชุมชนกลุ่มแม่บ้านเกษตรกรบ้านบันนังลูวา</t>
  </si>
  <si>
    <t xml:space="preserve"> 25/1/51</t>
  </si>
  <si>
    <t>ยางพาราพันธุ์ดี</t>
  </si>
  <si>
    <t>เงาะ</t>
  </si>
  <si>
    <t xml:space="preserve">       ตารางที่ 4</t>
  </si>
  <si>
    <t>ตำบลหน้าถ้ำ  อำเภอเมืองยะลา  จังหวัดยะลา</t>
  </si>
  <si>
    <t>เย็บผ้า/ขนมปังกระเทียม</t>
  </si>
  <si>
    <t>วิสาหกิจชุมชนบ้านชาสมุนไพรตำบลหน้าถ้ำ</t>
  </si>
  <si>
    <t>ชาสมุนไพร เห็ดหลินจือ</t>
  </si>
  <si>
    <t>ศพก.เครือข่ายตำบลหน้าถ้ำ</t>
  </si>
  <si>
    <t>67/1</t>
  </si>
  <si>
    <t xml:space="preserve"> 30/1/61</t>
  </si>
  <si>
    <t>นายพนม ทองหนูแดง</t>
  </si>
  <si>
    <t>เกษตรผสมผสาน</t>
  </si>
  <si>
    <t>นายสุชาติ สถบดี</t>
  </si>
  <si>
    <t xml:space="preserve"> 29/8/61</t>
  </si>
  <si>
    <t>กล้วยหิน</t>
  </si>
  <si>
    <t xml:space="preserve">        ลงชื่อ…………………………………………ผู้รายงาน</t>
  </si>
  <si>
    <t>ลงชื่อ .......................................................... ผู้รายงาน</t>
  </si>
  <si>
    <t xml:space="preserve">      (นางสุพัตรา  ดิษฐสระพงศ์)</t>
  </si>
  <si>
    <t>-</t>
  </si>
  <si>
    <t>วิสาหกิจชุมชนกลุ่มมัดย้อมสีมายา</t>
  </si>
  <si>
    <t>ท่องเที่ยว</t>
  </si>
  <si>
    <t>เสื้อผ้าจากผ้ามัดย้อม</t>
  </si>
  <si>
    <t xml:space="preserve"> ตารางแสดงจำนวนหมู่บ้าน  ครัวเรือน  ประชากร  และเนื้อที่  ปี 2565</t>
  </si>
  <si>
    <t xml:space="preserve"> ตารางแสดงการใช้ประโยชน์จากที่ดินเพื่อการเกษตร  ปี 2565</t>
  </si>
  <si>
    <t xml:space="preserve">                       ตารางแสดงเนื้อที่ปลูก   เนื้อที่เก็บเกี่ยว  ผลผลิตรวม  มูลค่าของข้าวนาปี,  ข้าวนาปรัง  ปี 2564/65</t>
  </si>
  <si>
    <t>ตารางแสดง เนื้อที่นาร้าง  ปี 2565</t>
  </si>
  <si>
    <t>ตารางแสดงเนื้อที่ปลูก   เนื้อที่เก็บเกี่ยว  ผลผลิตรวม  และมูลค่าของยางพารา ปี 2565</t>
  </si>
  <si>
    <t xml:space="preserve">                         ตารางแสดงเนื้อที่ปลูก   เนื้อที่เก็บเกี่ยว  ผลผลิตรวม  และมูลค่าของไม้ผล ปี 2565</t>
  </si>
  <si>
    <t>ตารางแสดงเนื้อที่ปลูก   เนื้อที่เก็บเกี่ยว  ผลผลิตรวม  และมูลค่าของไม้ผล ปี 2565</t>
  </si>
  <si>
    <t>ตารางแสดงเนื้อที่ปลูก   เนื้อที่เก็บเกี่ยว  ผลผลิตรวม  และมูลค่าของไม้ยืนต้น ปี 2565</t>
  </si>
  <si>
    <t>ตารางแสดงเนื้อที่ปลูก   เนื้อที่เก็บเกี่ยว  ผลผลิตรวม  และมูลค่าของพืชผัก ปี 2565</t>
  </si>
  <si>
    <t>ตารางแสดงเนื้อที่ปลูก   เนื้อที่เก็บเกี่ยว  ผลผลิตรวม  และมูลค่าของพืชไร่ ปี 2565</t>
  </si>
  <si>
    <t>ข้อมูลสถาบันเกษตรกร ปี 2565</t>
  </si>
  <si>
    <t xml:space="preserve">      (นางสาวรัศมีแรม เพชรรัตน์)</t>
  </si>
  <si>
    <t xml:space="preserve">  นักวิชาการส่งเสริมการเกษตร</t>
  </si>
  <si>
    <t xml:space="preserve">     นักวิชาการส่งเสริมการเกษตร</t>
  </si>
  <si>
    <t>วิสาหกิจชุมชนกลุ่มท่องเที่ยวโดยชุมชนบ้านบันนังลูวา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</si>
</sst>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00_-;\-* #,##0.000_-;_-* &quot;-&quot;??_-;_-@_-"/>
    <numFmt numFmtId="190" formatCode="_-* #,##0.0000_-;\-* #,##0.0000_-;_-* &quot;-&quot;??_-;_-@_-"/>
    <numFmt numFmtId="191" formatCode="_-* #,##0.00000_-;\-* #,##0.00000_-;_-* &quot;-&quot;??_-;_-@_-"/>
    <numFmt numFmtId="192" formatCode="0.000"/>
    <numFmt numFmtId="193" formatCode="0.0000"/>
    <numFmt numFmtId="194" formatCode="0.00000"/>
  </numFmts>
  <fonts count="2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Angsana New"/>
      <family val="1"/>
      <charset val="222"/>
    </font>
    <font>
      <sz val="12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name val="Angsana New"/>
      <family val="1"/>
    </font>
    <font>
      <sz val="12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b/>
      <u/>
      <sz val="14"/>
      <name val="Angsana New"/>
      <family val="1"/>
    </font>
    <font>
      <sz val="14"/>
      <name val="Angsana New"/>
      <family val="1"/>
      <charset val="222"/>
    </font>
    <font>
      <b/>
      <sz val="13"/>
      <name val="Angsana New"/>
      <family val="1"/>
    </font>
    <font>
      <b/>
      <sz val="12"/>
      <name val="Angsana New"/>
      <family val="1"/>
    </font>
    <font>
      <sz val="13"/>
      <name val="Angsana New"/>
      <family val="1"/>
    </font>
    <font>
      <sz val="16"/>
      <name val="Angsana New"/>
      <family val="1"/>
    </font>
    <font>
      <sz val="8"/>
      <name val="Cordia New"/>
      <family val="2"/>
    </font>
    <font>
      <sz val="14"/>
      <name val="TH SarabunPSK"/>
      <family val="2"/>
    </font>
    <font>
      <sz val="16"/>
      <color rgb="FFFF0000"/>
      <name val="Angsana New"/>
      <family val="1"/>
    </font>
    <font>
      <sz val="16"/>
      <color theme="1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6"/>
      <color theme="1"/>
      <name val="Angsana New"/>
      <family val="1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63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Border="1" applyAlignment="1">
      <alignment horizontal="center"/>
    </xf>
    <xf numFmtId="187" fontId="3" fillId="0" borderId="0" xfId="0" applyNumberFormat="1" applyFont="1"/>
    <xf numFmtId="3" fontId="3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shrinkToFit="1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7" fontId="8" fillId="0" borderId="0" xfId="1" applyNumberFormat="1" applyFont="1" applyBorder="1" applyAlignment="1">
      <alignment horizontal="right"/>
    </xf>
    <xf numFmtId="187" fontId="8" fillId="0" borderId="0" xfId="1" applyNumberFormat="1" applyFont="1" applyBorder="1" applyAlignment="1"/>
    <xf numFmtId="0" fontId="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87" fontId="6" fillId="0" borderId="4" xfId="1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6" fillId="0" borderId="1" xfId="0" applyFont="1" applyBorder="1" applyAlignment="1">
      <alignment vertical="center" shrinkToFit="1"/>
    </xf>
    <xf numFmtId="0" fontId="12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shrinkToFit="1"/>
    </xf>
    <xf numFmtId="0" fontId="8" fillId="0" borderId="0" xfId="0" applyFont="1" applyBorder="1" applyAlignment="1">
      <alignment shrinkToFit="1"/>
    </xf>
    <xf numFmtId="43" fontId="8" fillId="0" borderId="0" xfId="1" applyNumberFormat="1" applyFont="1" applyBorder="1" applyAlignment="1">
      <alignment horizontal="right"/>
    </xf>
    <xf numFmtId="0" fontId="8" fillId="0" borderId="5" xfId="0" applyFont="1" applyBorder="1" applyAlignment="1">
      <alignment horizontal="left" shrinkToFit="1"/>
    </xf>
    <xf numFmtId="0" fontId="8" fillId="0" borderId="5" xfId="0" applyFont="1" applyBorder="1" applyAlignment="1">
      <alignment horizontal="center"/>
    </xf>
    <xf numFmtId="187" fontId="8" fillId="0" borderId="5" xfId="1" applyNumberFormat="1" applyFont="1" applyBorder="1" applyAlignment="1">
      <alignment horizontal="right"/>
    </xf>
    <xf numFmtId="43" fontId="8" fillId="0" borderId="5" xfId="1" applyNumberFormat="1" applyFont="1" applyBorder="1" applyAlignment="1">
      <alignment horizontal="right"/>
    </xf>
    <xf numFmtId="43" fontId="8" fillId="0" borderId="6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 shrinkToFit="1"/>
    </xf>
    <xf numFmtId="187" fontId="6" fillId="0" borderId="7" xfId="1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5" xfId="0" applyFont="1" applyBorder="1" applyAlignment="1">
      <alignment horizontal="center" shrinkToFit="1"/>
    </xf>
    <xf numFmtId="187" fontId="8" fillId="0" borderId="5" xfId="1" applyNumberFormat="1" applyFont="1" applyBorder="1" applyAlignment="1">
      <alignment horizontal="center"/>
    </xf>
    <xf numFmtId="187" fontId="8" fillId="0" borderId="8" xfId="1" applyNumberFormat="1" applyFont="1" applyBorder="1" applyAlignment="1"/>
    <xf numFmtId="187" fontId="6" fillId="0" borderId="2" xfId="1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shrinkToFit="1"/>
    </xf>
    <xf numFmtId="187" fontId="8" fillId="0" borderId="6" xfId="1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187" fontId="8" fillId="0" borderId="6" xfId="1" applyNumberFormat="1" applyFont="1" applyBorder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/>
    <xf numFmtId="0" fontId="6" fillId="0" borderId="0" xfId="0" applyFont="1" applyAlignment="1">
      <alignment shrinkToFit="1"/>
    </xf>
    <xf numFmtId="0" fontId="6" fillId="0" borderId="0" xfId="0" applyFont="1" applyBorder="1"/>
    <xf numFmtId="0" fontId="6" fillId="0" borderId="0" xfId="0" applyFont="1" applyAlignment="1"/>
    <xf numFmtId="0" fontId="13" fillId="0" borderId="0" xfId="0" applyFont="1" applyAlignment="1">
      <alignment horizontal="center"/>
    </xf>
    <xf numFmtId="0" fontId="9" fillId="0" borderId="9" xfId="0" applyFont="1" applyBorder="1"/>
    <xf numFmtId="0" fontId="9" fillId="0" borderId="8" xfId="0" applyFont="1" applyBorder="1"/>
    <xf numFmtId="0" fontId="7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/>
    <xf numFmtId="0" fontId="12" fillId="0" borderId="10" xfId="0" applyFont="1" applyBorder="1"/>
    <xf numFmtId="0" fontId="12" fillId="0" borderId="1" xfId="0" applyFont="1" applyBorder="1"/>
    <xf numFmtId="0" fontId="8" fillId="0" borderId="2" xfId="0" applyFont="1" applyBorder="1"/>
    <xf numFmtId="0" fontId="12" fillId="0" borderId="1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2" xfId="0" applyFont="1" applyBorder="1"/>
    <xf numFmtId="3" fontId="6" fillId="0" borderId="7" xfId="0" applyNumberFormat="1" applyFont="1" applyBorder="1"/>
    <xf numFmtId="3" fontId="14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43" fontId="8" fillId="0" borderId="6" xfId="1" applyFont="1" applyBorder="1" applyAlignment="1">
      <alignment horizontal="right"/>
    </xf>
    <xf numFmtId="43" fontId="8" fillId="0" borderId="5" xfId="1" applyFont="1" applyBorder="1" applyAlignment="1">
      <alignment horizontal="right"/>
    </xf>
    <xf numFmtId="43" fontId="8" fillId="0" borderId="5" xfId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187" fontId="6" fillId="0" borderId="7" xfId="1" applyNumberFormat="1" applyFont="1" applyBorder="1" applyAlignment="1"/>
    <xf numFmtId="192" fontId="8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92" fontId="6" fillId="0" borderId="7" xfId="0" applyNumberFormat="1" applyFont="1" applyBorder="1" applyAlignment="1">
      <alignment horizontal="center"/>
    </xf>
    <xf numFmtId="192" fontId="8" fillId="0" borderId="6" xfId="0" applyNumberFormat="1" applyFont="1" applyBorder="1" applyAlignment="1">
      <alignment horizontal="center"/>
    </xf>
    <xf numFmtId="187" fontId="11" fillId="0" borderId="0" xfId="1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5" fillId="0" borderId="0" xfId="0" applyFont="1" applyAlignment="1">
      <alignment horizontal="center" shrinkToFit="1"/>
    </xf>
    <xf numFmtId="187" fontId="5" fillId="0" borderId="2" xfId="1" applyNumberFormat="1" applyFont="1" applyBorder="1" applyAlignment="1"/>
    <xf numFmtId="0" fontId="8" fillId="0" borderId="6" xfId="0" applyFont="1" applyBorder="1" applyAlignment="1">
      <alignment horizontal="left" shrinkToFit="1"/>
    </xf>
    <xf numFmtId="187" fontId="8" fillId="0" borderId="19" xfId="1" applyNumberFormat="1" applyFont="1" applyBorder="1" applyAlignment="1"/>
    <xf numFmtId="0" fontId="8" fillId="0" borderId="19" xfId="0" applyFont="1" applyBorder="1" applyAlignment="1">
      <alignment horizontal="left" shrinkToFit="1"/>
    </xf>
    <xf numFmtId="0" fontId="8" fillId="0" borderId="19" xfId="0" applyFont="1" applyBorder="1" applyAlignment="1">
      <alignment shrinkToFit="1"/>
    </xf>
    <xf numFmtId="0" fontId="8" fillId="0" borderId="19" xfId="0" applyFont="1" applyBorder="1" applyAlignment="1">
      <alignment horizontal="center"/>
    </xf>
    <xf numFmtId="187" fontId="8" fillId="0" borderId="19" xfId="1" applyNumberFormat="1" applyFont="1" applyBorder="1" applyAlignment="1">
      <alignment horizontal="right"/>
    </xf>
    <xf numFmtId="43" fontId="8" fillId="0" borderId="19" xfId="1" applyNumberFormat="1" applyFont="1" applyBorder="1" applyAlignment="1">
      <alignment horizontal="right"/>
    </xf>
    <xf numFmtId="0" fontId="12" fillId="0" borderId="20" xfId="0" applyFont="1" applyBorder="1" applyAlignment="1">
      <alignment horizontal="center"/>
    </xf>
    <xf numFmtId="0" fontId="8" fillId="0" borderId="11" xfId="0" applyFont="1" applyBorder="1"/>
    <xf numFmtId="0" fontId="12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shrinkToFit="1"/>
    </xf>
    <xf numFmtId="43" fontId="5" fillId="0" borderId="0" xfId="1" applyFont="1" applyBorder="1" applyAlignment="1">
      <alignment shrinkToFit="1"/>
    </xf>
    <xf numFmtId="187" fontId="8" fillId="0" borderId="6" xfId="1" applyNumberFormat="1" applyFont="1" applyBorder="1" applyAlignment="1">
      <alignment horizontal="center" shrinkToFit="1"/>
    </xf>
    <xf numFmtId="187" fontId="8" fillId="0" borderId="5" xfId="1" applyNumberFormat="1" applyFont="1" applyBorder="1" applyAlignment="1">
      <alignment horizontal="center" shrinkToFit="1"/>
    </xf>
    <xf numFmtId="187" fontId="6" fillId="0" borderId="7" xfId="1" applyNumberFormat="1" applyFont="1" applyBorder="1"/>
    <xf numFmtId="188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87" fontId="8" fillId="0" borderId="15" xfId="1" applyNumberFormat="1" applyFont="1" applyBorder="1" applyAlignment="1">
      <alignment horizontal="center"/>
    </xf>
    <xf numFmtId="187" fontId="14" fillId="0" borderId="16" xfId="1" applyNumberFormat="1" applyFont="1" applyBorder="1" applyAlignment="1">
      <alignment horizontal="center"/>
    </xf>
    <xf numFmtId="187" fontId="5" fillId="0" borderId="7" xfId="1" applyNumberFormat="1" applyFont="1" applyBorder="1" applyAlignment="1">
      <alignment shrinkToFit="1"/>
    </xf>
    <xf numFmtId="188" fontId="8" fillId="0" borderId="6" xfId="0" applyNumberFormat="1" applyFont="1" applyBorder="1" applyAlignment="1">
      <alignment horizontal="center"/>
    </xf>
    <xf numFmtId="193" fontId="8" fillId="0" borderId="5" xfId="0" applyNumberFormat="1" applyFont="1" applyBorder="1" applyAlignment="1">
      <alignment horizontal="center"/>
    </xf>
    <xf numFmtId="194" fontId="8" fillId="0" borderId="5" xfId="0" applyNumberFormat="1" applyFont="1" applyBorder="1" applyAlignment="1">
      <alignment horizontal="center"/>
    </xf>
    <xf numFmtId="43" fontId="6" fillId="0" borderId="7" xfId="1" applyNumberFormat="1" applyFont="1" applyBorder="1"/>
    <xf numFmtId="190" fontId="6" fillId="0" borderId="7" xfId="1" applyNumberFormat="1" applyFont="1" applyBorder="1"/>
    <xf numFmtId="189" fontId="6" fillId="0" borderId="7" xfId="1" applyNumberFormat="1" applyFont="1" applyBorder="1" applyAlignment="1"/>
    <xf numFmtId="190" fontId="8" fillId="0" borderId="5" xfId="1" applyNumberFormat="1" applyFont="1" applyBorder="1" applyAlignment="1">
      <alignment horizontal="center"/>
    </xf>
    <xf numFmtId="190" fontId="8" fillId="0" borderId="6" xfId="1" applyNumberFormat="1" applyFont="1" applyBorder="1" applyAlignment="1">
      <alignment horizontal="center"/>
    </xf>
    <xf numFmtId="3" fontId="6" fillId="0" borderId="2" xfId="0" applyNumberFormat="1" applyFont="1" applyBorder="1"/>
    <xf numFmtId="3" fontId="6" fillId="0" borderId="7" xfId="0" applyNumberFormat="1" applyFont="1" applyBorder="1" applyAlignment="1">
      <alignment horizontal="center"/>
    </xf>
    <xf numFmtId="188" fontId="6" fillId="0" borderId="7" xfId="0" applyNumberFormat="1" applyFont="1" applyBorder="1"/>
    <xf numFmtId="3" fontId="8" fillId="0" borderId="1" xfId="0" applyNumberFormat="1" applyFont="1" applyBorder="1" applyAlignment="1">
      <alignment horizontal="center"/>
    </xf>
    <xf numFmtId="194" fontId="6" fillId="0" borderId="7" xfId="0" applyNumberFormat="1" applyFont="1" applyBorder="1"/>
    <xf numFmtId="3" fontId="14" fillId="0" borderId="16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8" fillId="0" borderId="7" xfId="0" applyFont="1" applyBorder="1" applyAlignment="1">
      <alignment vertical="top"/>
    </xf>
    <xf numFmtId="0" fontId="15" fillId="0" borderId="3" xfId="0" applyFont="1" applyBorder="1" applyAlignment="1">
      <alignment horizontal="center" vertical="top"/>
    </xf>
    <xf numFmtId="2" fontId="8" fillId="0" borderId="3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 shrinkToFit="1"/>
    </xf>
    <xf numFmtId="0" fontId="8" fillId="0" borderId="21" xfId="0" applyFont="1" applyBorder="1" applyAlignment="1">
      <alignment horizontal="left" shrinkToFit="1"/>
    </xf>
    <xf numFmtId="0" fontId="14" fillId="0" borderId="2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" fontId="6" fillId="0" borderId="7" xfId="0" applyNumberFormat="1" applyFont="1" applyBorder="1"/>
    <xf numFmtId="190" fontId="8" fillId="0" borderId="3" xfId="1" applyNumberFormat="1" applyFont="1" applyBorder="1" applyAlignment="1">
      <alignment horizontal="center"/>
    </xf>
    <xf numFmtId="190" fontId="8" fillId="0" borderId="1" xfId="1" applyNumberFormat="1" applyFont="1" applyBorder="1" applyAlignment="1">
      <alignment horizontal="center"/>
    </xf>
    <xf numFmtId="187" fontId="14" fillId="0" borderId="22" xfId="1" applyNumberFormat="1" applyFont="1" applyBorder="1" applyAlignment="1">
      <alignment horizontal="center"/>
    </xf>
    <xf numFmtId="0" fontId="15" fillId="0" borderId="7" xfId="0" applyFont="1" applyBorder="1"/>
    <xf numFmtId="43" fontId="8" fillId="0" borderId="20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23" xfId="1" applyFont="1" applyBorder="1" applyAlignment="1">
      <alignment horizontal="center"/>
    </xf>
    <xf numFmtId="43" fontId="8" fillId="0" borderId="14" xfId="1" applyFont="1" applyBorder="1" applyAlignment="1">
      <alignment horizontal="center"/>
    </xf>
    <xf numFmtId="0" fontId="15" fillId="0" borderId="3" xfId="0" applyFont="1" applyBorder="1"/>
    <xf numFmtId="0" fontId="15" fillId="0" borderId="7" xfId="0" applyFont="1" applyBorder="1" applyAlignment="1">
      <alignment horizontal="left"/>
    </xf>
    <xf numFmtId="0" fontId="15" fillId="0" borderId="7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5" fillId="0" borderId="3" xfId="0" quotePrefix="1" applyNumberFormat="1" applyFon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3" fontId="8" fillId="0" borderId="3" xfId="0" applyNumberFormat="1" applyFont="1" applyBorder="1" applyAlignment="1">
      <alignment horizontal="center"/>
    </xf>
    <xf numFmtId="189" fontId="8" fillId="0" borderId="3" xfId="1" applyNumberFormat="1" applyFont="1" applyBorder="1" applyAlignment="1">
      <alignment horizontal="center"/>
    </xf>
    <xf numFmtId="189" fontId="8" fillId="0" borderId="1" xfId="1" applyNumberFormat="1" applyFont="1" applyBorder="1" applyAlignment="1">
      <alignment horizontal="center"/>
    </xf>
    <xf numFmtId="189" fontId="8" fillId="0" borderId="5" xfId="1" applyNumberFormat="1" applyFont="1" applyBorder="1" applyAlignment="1">
      <alignment horizontal="center"/>
    </xf>
    <xf numFmtId="188" fontId="8" fillId="0" borderId="3" xfId="0" applyNumberFormat="1" applyFont="1" applyBorder="1" applyAlignment="1">
      <alignment horizontal="center"/>
    </xf>
    <xf numFmtId="188" fontId="8" fillId="0" borderId="1" xfId="0" applyNumberFormat="1" applyFont="1" applyBorder="1" applyAlignment="1">
      <alignment horizontal="center"/>
    </xf>
    <xf numFmtId="189" fontId="6" fillId="0" borderId="7" xfId="0" applyNumberFormat="1" applyFont="1" applyBorder="1"/>
    <xf numFmtId="192" fontId="6" fillId="0" borderId="7" xfId="0" applyNumberFormat="1" applyFont="1" applyBorder="1"/>
    <xf numFmtId="0" fontId="19" fillId="0" borderId="3" xfId="0" applyFont="1" applyBorder="1" applyAlignment="1">
      <alignment horizontal="center" vertical="top"/>
    </xf>
    <xf numFmtId="0" fontId="12" fillId="0" borderId="9" xfId="0" applyFont="1" applyBorder="1" applyAlignment="1">
      <alignment horizontal="center"/>
    </xf>
    <xf numFmtId="0" fontId="6" fillId="0" borderId="18" xfId="0" applyFont="1" applyBorder="1"/>
    <xf numFmtId="0" fontId="1" fillId="0" borderId="0" xfId="2"/>
    <xf numFmtId="0" fontId="21" fillId="0" borderId="0" xfId="2" applyFont="1" applyAlignment="1">
      <alignment horizontal="left"/>
    </xf>
    <xf numFmtId="0" fontId="21" fillId="0" borderId="0" xfId="2" applyFont="1"/>
    <xf numFmtId="0" fontId="22" fillId="0" borderId="0" xfId="2" applyFont="1"/>
    <xf numFmtId="0" fontId="17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12" fillId="0" borderId="24" xfId="0" applyFont="1" applyBorder="1" applyAlignment="1">
      <alignment horizontal="center"/>
    </xf>
    <xf numFmtId="0" fontId="8" fillId="0" borderId="1" xfId="0" applyFont="1" applyBorder="1" applyAlignment="1">
      <alignment horizontal="left" shrinkToFit="1"/>
    </xf>
    <xf numFmtId="0" fontId="8" fillId="0" borderId="2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3" xfId="0" quotePrefix="1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16" fontId="8" fillId="0" borderId="7" xfId="0" applyNumberFormat="1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91" fontId="8" fillId="0" borderId="3" xfId="1" applyNumberFormat="1" applyFont="1" applyBorder="1" applyAlignment="1">
      <alignment horizontal="center"/>
    </xf>
    <xf numFmtId="191" fontId="8" fillId="0" borderId="14" xfId="1" applyNumberFormat="1" applyFont="1" applyBorder="1" applyAlignment="1">
      <alignment horizontal="center"/>
    </xf>
    <xf numFmtId="191" fontId="8" fillId="0" borderId="5" xfId="1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/>
    <xf numFmtId="187" fontId="14" fillId="0" borderId="5" xfId="1" applyNumberFormat="1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87" fontId="8" fillId="0" borderId="6" xfId="1" applyNumberFormat="1" applyFont="1" applyBorder="1" applyAlignment="1">
      <alignment horizontal="left"/>
    </xf>
    <xf numFmtId="187" fontId="8" fillId="0" borderId="5" xfId="1" applyNumberFormat="1" applyFont="1" applyBorder="1" applyAlignment="1">
      <alignment horizontal="left"/>
    </xf>
    <xf numFmtId="0" fontId="20" fillId="0" borderId="0" xfId="2" applyFont="1" applyAlignment="1"/>
    <xf numFmtId="190" fontId="8" fillId="0" borderId="19" xfId="1" applyNumberFormat="1" applyFont="1" applyBorder="1" applyAlignment="1">
      <alignment horizontal="center"/>
    </xf>
    <xf numFmtId="43" fontId="8" fillId="0" borderId="5" xfId="1" applyNumberFormat="1" applyFont="1" applyBorder="1" applyAlignment="1">
      <alignment horizontal="center"/>
    </xf>
    <xf numFmtId="188" fontId="8" fillId="0" borderId="21" xfId="0" applyNumberFormat="1" applyFont="1" applyBorder="1" applyAlignment="1">
      <alignment horizontal="center"/>
    </xf>
    <xf numFmtId="191" fontId="8" fillId="0" borderId="1" xfId="1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3" fontId="14" fillId="0" borderId="22" xfId="0" applyNumberFormat="1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25" fillId="0" borderId="2" xfId="0" applyFont="1" applyBorder="1" applyAlignment="1"/>
    <xf numFmtId="0" fontId="25" fillId="0" borderId="7" xfId="0" applyFont="1" applyBorder="1" applyAlignment="1">
      <alignment vertical="top"/>
    </xf>
    <xf numFmtId="43" fontId="8" fillId="0" borderId="20" xfId="1" applyFont="1" applyBorder="1" applyAlignment="1">
      <alignment horizontal="right"/>
    </xf>
    <xf numFmtId="43" fontId="8" fillId="0" borderId="3" xfId="1" applyFont="1" applyBorder="1" applyAlignment="1"/>
    <xf numFmtId="43" fontId="8" fillId="0" borderId="23" xfId="1" applyFont="1" applyBorder="1" applyAlignment="1">
      <alignment horizontal="right"/>
    </xf>
    <xf numFmtId="43" fontId="8" fillId="0" borderId="14" xfId="1" applyFont="1" applyBorder="1" applyAlignment="1"/>
    <xf numFmtId="43" fontId="8" fillId="0" borderId="16" xfId="1" applyFont="1" applyBorder="1" applyAlignment="1">
      <alignment horizontal="right"/>
    </xf>
    <xf numFmtId="43" fontId="8" fillId="0" borderId="5" xfId="1" applyFont="1" applyBorder="1" applyAlignment="1"/>
    <xf numFmtId="43" fontId="8" fillId="0" borderId="22" xfId="1" applyFont="1" applyBorder="1" applyAlignment="1">
      <alignment horizontal="right"/>
    </xf>
    <xf numFmtId="43" fontId="8" fillId="0" borderId="21" xfId="1" applyFont="1" applyBorder="1" applyAlignment="1"/>
    <xf numFmtId="43" fontId="8" fillId="0" borderId="21" xfId="1" applyFont="1" applyBorder="1" applyAlignment="1">
      <alignment horizontal="center"/>
    </xf>
    <xf numFmtId="0" fontId="8" fillId="0" borderId="0" xfId="2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/>
    <xf numFmtId="0" fontId="13" fillId="0" borderId="0" xfId="2" applyFont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24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187" fontId="8" fillId="0" borderId="25" xfId="3" applyNumberFormat="1" applyFont="1" applyBorder="1" applyAlignment="1">
      <alignment horizontal="center"/>
    </xf>
    <xf numFmtId="43" fontId="8" fillId="0" borderId="25" xfId="3" applyFont="1" applyBorder="1" applyAlignment="1">
      <alignment horizontal="center"/>
    </xf>
    <xf numFmtId="0" fontId="8" fillId="0" borderId="25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187" fontId="8" fillId="0" borderId="27" xfId="3" applyNumberFormat="1" applyFont="1" applyBorder="1" applyAlignment="1">
      <alignment horizontal="center"/>
    </xf>
    <xf numFmtId="43" fontId="8" fillId="0" borderId="27" xfId="3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29" xfId="2" applyFont="1" applyBorder="1" applyAlignment="1">
      <alignment horizontal="center"/>
    </xf>
    <xf numFmtId="187" fontId="8" fillId="0" borderId="15" xfId="3" applyNumberFormat="1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0" fontId="8" fillId="0" borderId="30" xfId="2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187" fontId="8" fillId="0" borderId="7" xfId="3" applyNumberFormat="1" applyFont="1" applyBorder="1" applyAlignment="1">
      <alignment horizontal="center"/>
    </xf>
    <xf numFmtId="187" fontId="8" fillId="0" borderId="18" xfId="3" applyNumberFormat="1" applyFont="1" applyBorder="1" applyAlignment="1">
      <alignment horizontal="center"/>
    </xf>
    <xf numFmtId="43" fontId="8" fillId="0" borderId="18" xfId="3" applyFont="1" applyBorder="1" applyAlignment="1">
      <alignment horizontal="center"/>
    </xf>
    <xf numFmtId="43" fontId="8" fillId="0" borderId="7" xfId="3" applyFont="1" applyBorder="1" applyAlignment="1">
      <alignment horizontal="center"/>
    </xf>
    <xf numFmtId="0" fontId="8" fillId="0" borderId="0" xfId="2" applyFont="1" applyBorder="1" applyAlignment="1">
      <alignment vertical="center"/>
    </xf>
    <xf numFmtId="0" fontId="15" fillId="0" borderId="0" xfId="0" applyFont="1" applyBorder="1" applyAlignment="1">
      <alignment horizontal="left"/>
    </xf>
    <xf numFmtId="188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187" fontId="6" fillId="0" borderId="3" xfId="1" applyNumberFormat="1" applyFont="1" applyBorder="1" applyAlignment="1">
      <alignment horizontal="center" vertical="center"/>
    </xf>
    <xf numFmtId="187" fontId="6" fillId="0" borderId="2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6" fillId="0" borderId="18" xfId="0" applyFont="1" applyBorder="1" applyAlignment="1">
      <alignment horizontal="center" vertical="center" shrinkToFit="1"/>
    </xf>
    <xf numFmtId="0" fontId="0" fillId="0" borderId="9" xfId="0" applyBorder="1"/>
    <xf numFmtId="0" fontId="0" fillId="0" borderId="8" xfId="0" applyBorder="1"/>
    <xf numFmtId="0" fontId="5" fillId="0" borderId="1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2" fillId="0" borderId="18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6" fillId="0" borderId="3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8" xfId="2" applyFont="1" applyBorder="1" applyAlignment="1">
      <alignment horizontal="center"/>
    </xf>
    <xf numFmtId="0" fontId="12" fillId="0" borderId="24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2" fillId="0" borderId="24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8" fillId="0" borderId="2" xfId="2" applyFont="1" applyBorder="1"/>
    <xf numFmtId="0" fontId="12" fillId="0" borderId="3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</cellXfs>
  <cellStyles count="4">
    <cellStyle name="Comma 2" xfId="3" xr:uid="{00000000-0005-0000-0000-000000000000}"/>
    <cellStyle name="Normal 2" xfId="2" xr:uid="{00000000-0005-0000-0000-000001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J28"/>
  <sheetViews>
    <sheetView zoomScaleNormal="100" zoomScaleSheetLayoutView="90" workbookViewId="0">
      <selection activeCell="O19" sqref="O19"/>
    </sheetView>
  </sheetViews>
  <sheetFormatPr defaultColWidth="9.140625" defaultRowHeight="17.100000000000001" customHeight="1" x14ac:dyDescent="0.4"/>
  <cols>
    <col min="1" max="1" width="6.28515625" style="1" customWidth="1"/>
    <col min="2" max="2" width="12" style="1" customWidth="1"/>
    <col min="3" max="3" width="12.85546875" style="1" customWidth="1"/>
    <col min="4" max="4" width="13.85546875" style="1" customWidth="1"/>
    <col min="5" max="9" width="9.7109375" style="1" customWidth="1"/>
    <col min="10" max="10" width="9" style="1" bestFit="1" customWidth="1"/>
    <col min="11" max="11" width="11.28515625" style="1" customWidth="1"/>
    <col min="12" max="12" width="17.42578125" style="1" customWidth="1"/>
    <col min="13" max="13" width="13" style="1" customWidth="1"/>
    <col min="14" max="14" width="19.85546875" style="1" customWidth="1"/>
    <col min="15" max="15" width="13" style="1" customWidth="1"/>
    <col min="16" max="16" width="7.85546875" style="1" hidden="1" customWidth="1"/>
    <col min="17" max="16384" width="9.140625" style="1"/>
  </cols>
  <sheetData>
    <row r="1" spans="1:88" s="4" customFormat="1" ht="23.25" customHeight="1" x14ac:dyDescent="0.45">
      <c r="N1" s="23"/>
    </row>
    <row r="2" spans="1:88" s="4" customFormat="1" ht="23.25" customHeight="1" x14ac:dyDescent="0.5">
      <c r="A2" s="283" t="s">
        <v>160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</row>
    <row r="3" spans="1:88" s="5" customFormat="1" ht="21" customHeight="1" x14ac:dyDescent="0.45">
      <c r="A3" s="284" t="s">
        <v>79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88" s="5" customFormat="1" ht="15" customHeight="1" x14ac:dyDescent="0.45">
      <c r="B4" s="12"/>
      <c r="C4" s="12"/>
      <c r="D4" s="12"/>
      <c r="G4" s="11"/>
      <c r="H4" s="11"/>
      <c r="I4" s="11"/>
      <c r="J4" s="11"/>
      <c r="K4" s="11"/>
      <c r="L4" s="11"/>
      <c r="M4" s="11"/>
      <c r="N4" s="24"/>
    </row>
    <row r="5" spans="1:88" ht="18.75" customHeight="1" x14ac:dyDescent="0.5">
      <c r="A5" s="2"/>
      <c r="B5" s="2"/>
      <c r="K5" s="2"/>
      <c r="N5" s="113" t="s">
        <v>14</v>
      </c>
    </row>
    <row r="6" spans="1:88" s="14" customFormat="1" ht="19.5" customHeight="1" x14ac:dyDescent="0.45">
      <c r="A6" s="285" t="s">
        <v>0</v>
      </c>
      <c r="B6" s="291" t="s">
        <v>3</v>
      </c>
      <c r="C6" s="297" t="s">
        <v>4</v>
      </c>
      <c r="D6" s="298"/>
      <c r="E6" s="289" t="s">
        <v>54</v>
      </c>
      <c r="F6" s="290"/>
      <c r="G6" s="291"/>
      <c r="H6" s="289" t="s">
        <v>54</v>
      </c>
      <c r="I6" s="290"/>
      <c r="J6" s="291"/>
      <c r="K6" s="289" t="s">
        <v>47</v>
      </c>
      <c r="L6" s="290"/>
      <c r="M6" s="291"/>
      <c r="N6" s="285" t="s">
        <v>10</v>
      </c>
    </row>
    <row r="7" spans="1:88" s="14" customFormat="1" ht="21" customHeight="1" x14ac:dyDescent="0.45">
      <c r="A7" s="295"/>
      <c r="B7" s="299"/>
      <c r="C7" s="19" t="s">
        <v>46</v>
      </c>
      <c r="D7" s="19" t="s">
        <v>46</v>
      </c>
      <c r="E7" s="292" t="s">
        <v>9</v>
      </c>
      <c r="F7" s="293"/>
      <c r="G7" s="294"/>
      <c r="H7" s="292" t="s">
        <v>59</v>
      </c>
      <c r="I7" s="293"/>
      <c r="J7" s="294"/>
      <c r="K7" s="292"/>
      <c r="L7" s="293"/>
      <c r="M7" s="294"/>
      <c r="N7" s="286"/>
    </row>
    <row r="8" spans="1:88" s="14" customFormat="1" ht="21.75" customHeight="1" x14ac:dyDescent="0.45">
      <c r="A8" s="296"/>
      <c r="B8" s="294"/>
      <c r="C8" s="20" t="s">
        <v>5</v>
      </c>
      <c r="D8" s="21" t="s">
        <v>6</v>
      </c>
      <c r="E8" s="20" t="s">
        <v>7</v>
      </c>
      <c r="F8" s="21" t="s">
        <v>8</v>
      </c>
      <c r="G8" s="18" t="s">
        <v>2</v>
      </c>
      <c r="H8" s="20" t="s">
        <v>7</v>
      </c>
      <c r="I8" s="21" t="s">
        <v>8</v>
      </c>
      <c r="J8" s="18" t="s">
        <v>2</v>
      </c>
      <c r="K8" s="18" t="s">
        <v>5</v>
      </c>
      <c r="L8" s="20" t="s">
        <v>11</v>
      </c>
      <c r="M8" s="21" t="s">
        <v>12</v>
      </c>
      <c r="N8" s="287"/>
    </row>
    <row r="9" spans="1:88" s="14" customFormat="1" ht="18" customHeight="1" x14ac:dyDescent="0.45">
      <c r="A9" s="43">
        <v>1</v>
      </c>
      <c r="B9" s="100" t="s">
        <v>76</v>
      </c>
      <c r="C9" s="230">
        <v>309</v>
      </c>
      <c r="D9" s="44">
        <v>92</v>
      </c>
      <c r="E9" s="44">
        <v>443</v>
      </c>
      <c r="F9" s="44">
        <v>433</v>
      </c>
      <c r="G9" s="44">
        <f>SUM(E9:F9)</f>
        <v>876</v>
      </c>
      <c r="H9" s="44">
        <v>32</v>
      </c>
      <c r="I9" s="44">
        <v>60</v>
      </c>
      <c r="J9" s="44">
        <f>SUM(H9:I9)</f>
        <v>92</v>
      </c>
      <c r="K9" s="45">
        <v>705</v>
      </c>
      <c r="L9" s="46">
        <v>587</v>
      </c>
      <c r="M9" s="46">
        <v>118</v>
      </c>
      <c r="N9" s="34"/>
    </row>
    <row r="10" spans="1:88" s="31" customFormat="1" ht="18" customHeight="1" x14ac:dyDescent="0.45">
      <c r="A10" s="38">
        <v>2</v>
      </c>
      <c r="B10" s="30" t="s">
        <v>77</v>
      </c>
      <c r="C10" s="231">
        <v>149</v>
      </c>
      <c r="D10" s="39">
        <v>84</v>
      </c>
      <c r="E10" s="39">
        <v>385</v>
      </c>
      <c r="F10" s="39">
        <v>357</v>
      </c>
      <c r="G10" s="39">
        <f>SUM(E10:F10)</f>
        <v>742</v>
      </c>
      <c r="H10" s="39">
        <v>33</v>
      </c>
      <c r="I10" s="39">
        <v>51</v>
      </c>
      <c r="J10" s="39">
        <f t="shared" ref="J10:J12" si="0">SUM(H10:I10)</f>
        <v>84</v>
      </c>
      <c r="K10" s="42">
        <v>865</v>
      </c>
      <c r="L10" s="32">
        <v>806</v>
      </c>
      <c r="M10" s="32">
        <v>59</v>
      </c>
      <c r="N10" s="33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</row>
    <row r="11" spans="1:88" s="14" customFormat="1" ht="18" customHeight="1" x14ac:dyDescent="0.45">
      <c r="A11" s="38">
        <v>3</v>
      </c>
      <c r="B11" s="30" t="s">
        <v>78</v>
      </c>
      <c r="C11" s="231">
        <v>193</v>
      </c>
      <c r="D11" s="39">
        <v>104</v>
      </c>
      <c r="E11" s="39">
        <v>486</v>
      </c>
      <c r="F11" s="39">
        <v>479</v>
      </c>
      <c r="G11" s="39">
        <f>SUM(E11:F11)</f>
        <v>965</v>
      </c>
      <c r="H11" s="39">
        <v>52</v>
      </c>
      <c r="I11" s="39">
        <v>52</v>
      </c>
      <c r="J11" s="39">
        <f t="shared" si="0"/>
        <v>104</v>
      </c>
      <c r="K11" s="42">
        <v>1028</v>
      </c>
      <c r="L11" s="32">
        <v>819</v>
      </c>
      <c r="M11" s="32">
        <v>209</v>
      </c>
      <c r="N11" s="33"/>
    </row>
    <row r="12" spans="1:88" s="31" customFormat="1" ht="18" customHeight="1" x14ac:dyDescent="0.45">
      <c r="A12" s="38">
        <v>4</v>
      </c>
      <c r="B12" s="30" t="s">
        <v>80</v>
      </c>
      <c r="C12" s="231">
        <v>311</v>
      </c>
      <c r="D12" s="39">
        <v>70</v>
      </c>
      <c r="E12" s="39">
        <v>416</v>
      </c>
      <c r="F12" s="39">
        <v>432</v>
      </c>
      <c r="G12" s="39">
        <f>SUM(E12:F12)</f>
        <v>848</v>
      </c>
      <c r="H12" s="39">
        <v>35</v>
      </c>
      <c r="I12" s="39">
        <v>35</v>
      </c>
      <c r="J12" s="39">
        <f t="shared" si="0"/>
        <v>70</v>
      </c>
      <c r="K12" s="42">
        <v>1777</v>
      </c>
      <c r="L12" s="32">
        <v>1620</v>
      </c>
      <c r="M12" s="32">
        <v>157</v>
      </c>
      <c r="N12" s="33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</row>
    <row r="13" spans="1:88" s="14" customFormat="1" ht="17.100000000000001" customHeight="1" x14ac:dyDescent="0.45">
      <c r="A13" s="102"/>
      <c r="B13" s="103"/>
      <c r="C13" s="101"/>
      <c r="D13" s="101"/>
      <c r="E13" s="101"/>
      <c r="F13" s="101"/>
      <c r="G13" s="104"/>
      <c r="H13" s="104"/>
      <c r="I13" s="104"/>
      <c r="J13" s="104"/>
      <c r="K13" s="104"/>
      <c r="L13" s="105"/>
      <c r="M13" s="105"/>
      <c r="N13" s="106"/>
    </row>
    <row r="14" spans="1:88" s="14" customFormat="1" ht="17.100000000000001" customHeight="1" x14ac:dyDescent="0.45">
      <c r="A14" s="288" t="s">
        <v>2</v>
      </c>
      <c r="B14" s="288"/>
      <c r="C14" s="99">
        <f t="shared" ref="C14:N14" si="1">SUM(C9:C13)</f>
        <v>962</v>
      </c>
      <c r="D14" s="99">
        <f t="shared" si="1"/>
        <v>350</v>
      </c>
      <c r="E14" s="99">
        <f t="shared" si="1"/>
        <v>1730</v>
      </c>
      <c r="F14" s="99">
        <f t="shared" si="1"/>
        <v>1701</v>
      </c>
      <c r="G14" s="99">
        <f t="shared" si="1"/>
        <v>3431</v>
      </c>
      <c r="H14" s="99">
        <f t="shared" si="1"/>
        <v>152</v>
      </c>
      <c r="I14" s="99">
        <f t="shared" si="1"/>
        <v>198</v>
      </c>
      <c r="J14" s="99">
        <f>SUM(J9:J13)</f>
        <v>350</v>
      </c>
      <c r="K14" s="99">
        <f t="shared" si="1"/>
        <v>4375</v>
      </c>
      <c r="L14" s="99">
        <f t="shared" si="1"/>
        <v>3832</v>
      </c>
      <c r="M14" s="99">
        <f t="shared" si="1"/>
        <v>543</v>
      </c>
      <c r="N14" s="99">
        <f t="shared" si="1"/>
        <v>0</v>
      </c>
      <c r="O14" s="16"/>
      <c r="P14" s="40">
        <f>SUM(P9:P13)</f>
        <v>0</v>
      </c>
    </row>
    <row r="15" spans="1:88" s="14" customFormat="1" ht="17.100000000000001" customHeight="1" x14ac:dyDescent="0.45">
      <c r="A15" s="35"/>
      <c r="B15" s="35"/>
      <c r="C15" s="16"/>
      <c r="D15" s="16"/>
      <c r="E15" s="16"/>
      <c r="F15" s="16"/>
      <c r="L15" s="15"/>
      <c r="M15" s="15"/>
      <c r="N15" s="29"/>
    </row>
    <row r="16" spans="1:88" s="14" customFormat="1" ht="10.5" customHeight="1" x14ac:dyDescent="0.45">
      <c r="A16" s="27"/>
      <c r="B16" s="28"/>
      <c r="C16" s="16"/>
      <c r="D16" s="16"/>
      <c r="E16" s="16"/>
      <c r="F16" s="16"/>
      <c r="L16" s="15"/>
      <c r="M16" s="15"/>
      <c r="N16" s="29"/>
    </row>
    <row r="17" spans="1:14" s="10" customFormat="1" ht="23.25" customHeight="1" x14ac:dyDescent="0.5">
      <c r="A17" s="6"/>
      <c r="B17" s="91" t="s">
        <v>55</v>
      </c>
      <c r="C17" s="97" t="s">
        <v>56</v>
      </c>
      <c r="D17" s="91"/>
      <c r="E17" s="91"/>
      <c r="F17" s="91"/>
      <c r="G17" s="91"/>
      <c r="I17" s="91"/>
      <c r="J17" s="121" t="s">
        <v>64</v>
      </c>
      <c r="K17" s="120" t="s">
        <v>65</v>
      </c>
      <c r="L17" s="123"/>
      <c r="M17" s="122" t="s">
        <v>66</v>
      </c>
      <c r="N17" s="96"/>
    </row>
    <row r="18" spans="1:14" s="10" customFormat="1" ht="22.5" customHeight="1" x14ac:dyDescent="0.5">
      <c r="A18" s="6"/>
      <c r="B18" s="37"/>
      <c r="C18" s="97" t="s">
        <v>57</v>
      </c>
      <c r="D18" s="37"/>
      <c r="E18" s="37"/>
      <c r="F18" s="37"/>
      <c r="G18" s="37"/>
      <c r="H18" s="37"/>
      <c r="I18" s="37"/>
      <c r="J18" s="278"/>
      <c r="K18" s="120" t="s">
        <v>171</v>
      </c>
      <c r="L18" s="123"/>
      <c r="M18" s="123"/>
      <c r="N18" s="6"/>
    </row>
    <row r="19" spans="1:14" s="10" customFormat="1" ht="19.5" customHeight="1" x14ac:dyDescent="0.5">
      <c r="A19" s="6"/>
      <c r="B19" s="90"/>
      <c r="C19" s="97" t="s">
        <v>58</v>
      </c>
      <c r="D19" s="90"/>
      <c r="E19" s="90"/>
      <c r="F19" s="90"/>
      <c r="G19" s="90"/>
      <c r="I19" s="90"/>
      <c r="J19" s="121" t="s">
        <v>67</v>
      </c>
      <c r="K19" s="120" t="s">
        <v>173</v>
      </c>
      <c r="L19" s="281"/>
      <c r="M19" s="281"/>
      <c r="N19" s="6"/>
    </row>
    <row r="20" spans="1:14" ht="17.100000000000001" customHeight="1" x14ac:dyDescent="0.4">
      <c r="A20" s="3"/>
      <c r="L20" s="3"/>
    </row>
    <row r="24" spans="1:14" ht="17.100000000000001" customHeight="1" x14ac:dyDescent="0.4">
      <c r="K24" s="8"/>
    </row>
    <row r="26" spans="1:14" ht="17.100000000000001" customHeight="1" x14ac:dyDescent="0.4">
      <c r="F26" s="7"/>
      <c r="G26" s="7"/>
      <c r="H26" s="7"/>
      <c r="I26" s="7"/>
      <c r="J26" s="7"/>
    </row>
    <row r="28" spans="1:14" ht="17.100000000000001" customHeight="1" x14ac:dyDescent="0.5">
      <c r="A28" s="2"/>
    </row>
  </sheetData>
  <mergeCells count="12">
    <mergeCell ref="A2:N2"/>
    <mergeCell ref="A3:N3"/>
    <mergeCell ref="N6:N8"/>
    <mergeCell ref="A14:B14"/>
    <mergeCell ref="E6:G6"/>
    <mergeCell ref="H6:J6"/>
    <mergeCell ref="E7:G7"/>
    <mergeCell ref="H7:J7"/>
    <mergeCell ref="A6:A8"/>
    <mergeCell ref="C6:D6"/>
    <mergeCell ref="K6:M7"/>
    <mergeCell ref="B6:B8"/>
  </mergeCells>
  <phoneticPr fontId="0" type="noConversion"/>
  <pageMargins left="0.43307086614173229" right="0" top="0.39370078740157483" bottom="0.39370078740157483" header="0.39370078740157483" footer="0.31496062992125984"/>
  <pageSetup paperSize="9" scale="9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5"/>
  <sheetViews>
    <sheetView workbookViewId="0">
      <selection activeCell="P15" sqref="P15"/>
    </sheetView>
  </sheetViews>
  <sheetFormatPr defaultColWidth="9.140625" defaultRowHeight="21" x14ac:dyDescent="0.45"/>
  <cols>
    <col min="1" max="1" width="4.140625" style="47" customWidth="1"/>
    <col min="2" max="2" width="9" style="47" customWidth="1"/>
    <col min="3" max="3" width="7.7109375" style="47" customWidth="1"/>
    <col min="4" max="4" width="12" style="47" bestFit="1" customWidth="1"/>
    <col min="5" max="5" width="11.140625" style="47" customWidth="1"/>
    <col min="6" max="6" width="9.28515625" style="47" customWidth="1"/>
    <col min="7" max="7" width="11.5703125" style="47" bestFit="1" customWidth="1"/>
    <col min="8" max="8" width="9.5703125" style="47" customWidth="1"/>
    <col min="9" max="9" width="11" style="47" customWidth="1"/>
    <col min="10" max="10" width="0.5703125" style="47" customWidth="1"/>
    <col min="11" max="11" width="4.5703125" style="47" customWidth="1"/>
    <col min="12" max="12" width="9.5703125" style="47" customWidth="1"/>
    <col min="13" max="13" width="7.85546875" style="47" customWidth="1"/>
    <col min="14" max="14" width="12" style="47" bestFit="1" customWidth="1"/>
    <col min="15" max="15" width="10.140625" style="47" bestFit="1" customWidth="1"/>
    <col min="16" max="16" width="9.5703125" style="47" customWidth="1"/>
    <col min="17" max="17" width="11.42578125" style="47" customWidth="1"/>
    <col min="18" max="18" width="8.5703125" style="47" customWidth="1"/>
    <col min="19" max="19" width="11" style="47" customWidth="1"/>
    <col min="20" max="16384" width="9.140625" style="47"/>
  </cols>
  <sheetData>
    <row r="1" spans="1:19" s="48" customFormat="1" ht="23.25" customHeight="1" x14ac:dyDescent="0.45">
      <c r="A1" s="359" t="s">
        <v>166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</row>
    <row r="2" spans="1:19" s="51" customFormat="1" ht="20.25" customHeight="1" x14ac:dyDescent="0.45">
      <c r="A2" s="359" t="s">
        <v>83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</row>
    <row r="3" spans="1:19" s="51" customFormat="1" ht="17.25" customHeight="1" x14ac:dyDescent="0.45">
      <c r="C3" s="52"/>
      <c r="D3" s="52"/>
      <c r="E3" s="52"/>
      <c r="H3" s="54"/>
      <c r="I3" s="54"/>
      <c r="J3" s="54"/>
      <c r="K3" s="54"/>
      <c r="L3" s="53"/>
      <c r="M3" s="53"/>
      <c r="N3" s="53"/>
      <c r="O3" s="53"/>
      <c r="P3" s="53"/>
      <c r="S3" s="55" t="s">
        <v>37</v>
      </c>
    </row>
    <row r="4" spans="1:19" s="58" customFormat="1" ht="18.75" customHeight="1" x14ac:dyDescent="0.4">
      <c r="A4" s="26"/>
      <c r="B4" s="26"/>
      <c r="C4" s="317" t="s">
        <v>84</v>
      </c>
      <c r="D4" s="316"/>
      <c r="E4" s="316"/>
      <c r="F4" s="316"/>
      <c r="G4" s="316"/>
      <c r="H4" s="316"/>
      <c r="I4" s="318"/>
      <c r="K4" s="26"/>
      <c r="L4" s="107"/>
      <c r="M4" s="317" t="s">
        <v>85</v>
      </c>
      <c r="N4" s="316"/>
      <c r="O4" s="316"/>
      <c r="P4" s="316"/>
      <c r="Q4" s="316"/>
      <c r="R4" s="316"/>
      <c r="S4" s="318"/>
    </row>
    <row r="5" spans="1:19" x14ac:dyDescent="0.45">
      <c r="A5" s="59" t="s">
        <v>0</v>
      </c>
      <c r="B5" s="59" t="s">
        <v>3</v>
      </c>
      <c r="C5" s="60" t="s">
        <v>25</v>
      </c>
      <c r="D5" s="59" t="s">
        <v>115</v>
      </c>
      <c r="E5" s="59" t="s">
        <v>28</v>
      </c>
      <c r="F5" s="61" t="s">
        <v>30</v>
      </c>
      <c r="G5" s="26" t="s">
        <v>36</v>
      </c>
      <c r="H5" s="26" t="s">
        <v>32</v>
      </c>
      <c r="I5" s="62" t="s">
        <v>34</v>
      </c>
      <c r="K5" s="59" t="s">
        <v>0</v>
      </c>
      <c r="L5" s="59" t="s">
        <v>3</v>
      </c>
      <c r="M5" s="59" t="s">
        <v>25</v>
      </c>
      <c r="N5" s="59" t="s">
        <v>115</v>
      </c>
      <c r="O5" s="59" t="s">
        <v>28</v>
      </c>
      <c r="P5" s="63" t="s">
        <v>30</v>
      </c>
      <c r="Q5" s="59" t="s">
        <v>36</v>
      </c>
      <c r="R5" s="59" t="s">
        <v>32</v>
      </c>
      <c r="S5" s="63" t="s">
        <v>34</v>
      </c>
    </row>
    <row r="6" spans="1:19" x14ac:dyDescent="0.45">
      <c r="A6" s="64"/>
      <c r="B6" s="108"/>
      <c r="C6" s="65" t="s">
        <v>26</v>
      </c>
      <c r="D6" s="66" t="s">
        <v>26</v>
      </c>
      <c r="E6" s="66" t="s">
        <v>29</v>
      </c>
      <c r="F6" s="66" t="s">
        <v>31</v>
      </c>
      <c r="G6" s="66" t="s">
        <v>35</v>
      </c>
      <c r="H6" s="66" t="s">
        <v>33</v>
      </c>
      <c r="I6" s="67" t="s">
        <v>1</v>
      </c>
      <c r="K6" s="64"/>
      <c r="L6" s="108"/>
      <c r="M6" s="66" t="s">
        <v>26</v>
      </c>
      <c r="N6" s="66" t="s">
        <v>26</v>
      </c>
      <c r="O6" s="66" t="s">
        <v>29</v>
      </c>
      <c r="P6" s="66" t="s">
        <v>31</v>
      </c>
      <c r="Q6" s="66" t="s">
        <v>35</v>
      </c>
      <c r="R6" s="66" t="s">
        <v>33</v>
      </c>
      <c r="S6" s="66" t="s">
        <v>1</v>
      </c>
    </row>
    <row r="7" spans="1:19" s="68" customFormat="1" x14ac:dyDescent="0.45">
      <c r="A7" s="43">
        <v>1</v>
      </c>
      <c r="B7" s="100" t="s">
        <v>76</v>
      </c>
      <c r="C7" s="31">
        <v>10</v>
      </c>
      <c r="D7" s="31">
        <v>10</v>
      </c>
      <c r="E7" s="42">
        <v>1200</v>
      </c>
      <c r="F7" s="81">
        <f>(E7*D7)/1000</f>
        <v>12</v>
      </c>
      <c r="G7" s="31">
        <v>25</v>
      </c>
      <c r="H7" s="141">
        <f>(F7*G7)/1000</f>
        <v>0.3</v>
      </c>
      <c r="I7" s="31">
        <v>15</v>
      </c>
      <c r="K7" s="43">
        <v>1</v>
      </c>
      <c r="L7" s="100" t="s">
        <v>76</v>
      </c>
      <c r="M7" s="76">
        <v>3</v>
      </c>
      <c r="N7" s="76">
        <v>3</v>
      </c>
      <c r="O7" s="45">
        <v>2000</v>
      </c>
      <c r="P7" s="131">
        <v>18</v>
      </c>
      <c r="Q7" s="76">
        <v>20</v>
      </c>
      <c r="R7" s="142">
        <f>(P7*Q7)/1000</f>
        <v>0.36</v>
      </c>
      <c r="S7" s="76">
        <v>14</v>
      </c>
    </row>
    <row r="8" spans="1:19" s="70" customFormat="1" x14ac:dyDescent="0.45">
      <c r="A8" s="38">
        <v>2</v>
      </c>
      <c r="B8" s="30" t="s">
        <v>77</v>
      </c>
      <c r="C8" s="69">
        <v>5</v>
      </c>
      <c r="D8" s="69">
        <v>5</v>
      </c>
      <c r="E8" s="75">
        <v>1200</v>
      </c>
      <c r="F8" s="81">
        <f t="shared" ref="F8:F10" si="0">(E8*D8)/1000</f>
        <v>6</v>
      </c>
      <c r="G8" s="31">
        <v>25</v>
      </c>
      <c r="H8" s="141">
        <f>(F8*G8)/1000</f>
        <v>0.15</v>
      </c>
      <c r="I8" s="69">
        <v>27</v>
      </c>
      <c r="K8" s="38">
        <v>2</v>
      </c>
      <c r="L8" s="30" t="s">
        <v>77</v>
      </c>
      <c r="M8" s="69">
        <v>3</v>
      </c>
      <c r="N8" s="69">
        <v>3</v>
      </c>
      <c r="O8" s="42">
        <v>2000</v>
      </c>
      <c r="P8" s="130">
        <v>10</v>
      </c>
      <c r="Q8" s="69">
        <v>20</v>
      </c>
      <c r="R8" s="141">
        <f>(P8*Q8)/1000</f>
        <v>0.2</v>
      </c>
      <c r="S8" s="69">
        <v>7</v>
      </c>
    </row>
    <row r="9" spans="1:19" s="70" customFormat="1" x14ac:dyDescent="0.45">
      <c r="A9" s="38">
        <v>3</v>
      </c>
      <c r="B9" s="30" t="s">
        <v>78</v>
      </c>
      <c r="C9" s="69">
        <v>3</v>
      </c>
      <c r="D9" s="69">
        <v>3</v>
      </c>
      <c r="E9" s="75">
        <v>1200</v>
      </c>
      <c r="F9" s="81">
        <f t="shared" si="0"/>
        <v>3.6</v>
      </c>
      <c r="G9" s="31">
        <v>25</v>
      </c>
      <c r="H9" s="141">
        <f>(F9*G9)/1000</f>
        <v>0.09</v>
      </c>
      <c r="I9" s="69">
        <v>20</v>
      </c>
      <c r="K9" s="38">
        <v>3</v>
      </c>
      <c r="L9" s="30" t="s">
        <v>78</v>
      </c>
      <c r="M9" s="69">
        <v>4</v>
      </c>
      <c r="N9" s="69">
        <v>4</v>
      </c>
      <c r="O9" s="42">
        <v>2000</v>
      </c>
      <c r="P9" s="130">
        <v>10</v>
      </c>
      <c r="Q9" s="69">
        <v>20</v>
      </c>
      <c r="R9" s="141">
        <f>(P9*Q9)/1000</f>
        <v>0.2</v>
      </c>
      <c r="S9" s="69">
        <v>10</v>
      </c>
    </row>
    <row r="10" spans="1:19" s="70" customFormat="1" x14ac:dyDescent="0.45">
      <c r="A10" s="38">
        <v>4</v>
      </c>
      <c r="B10" s="30" t="s">
        <v>80</v>
      </c>
      <c r="C10" s="69">
        <v>18</v>
      </c>
      <c r="D10" s="69">
        <v>18</v>
      </c>
      <c r="E10" s="75">
        <v>1200</v>
      </c>
      <c r="F10" s="81">
        <f t="shared" si="0"/>
        <v>21.6</v>
      </c>
      <c r="G10" s="31">
        <v>25</v>
      </c>
      <c r="H10" s="141">
        <f>(F10*G10)/1000</f>
        <v>0.54</v>
      </c>
      <c r="I10" s="69">
        <v>12</v>
      </c>
      <c r="K10" s="38">
        <v>4</v>
      </c>
      <c r="L10" s="30" t="s">
        <v>80</v>
      </c>
      <c r="M10" s="69">
        <v>5</v>
      </c>
      <c r="N10" s="69">
        <v>5</v>
      </c>
      <c r="O10" s="217">
        <v>2000</v>
      </c>
      <c r="P10" s="229">
        <v>20</v>
      </c>
      <c r="Q10" s="160">
        <v>20</v>
      </c>
      <c r="R10" s="233">
        <f>(P10*Q10)/1000</f>
        <v>0.4</v>
      </c>
      <c r="S10" s="69">
        <v>7</v>
      </c>
    </row>
    <row r="11" spans="1:19" x14ac:dyDescent="0.45">
      <c r="A11" s="71" t="s">
        <v>2</v>
      </c>
      <c r="B11" s="71"/>
      <c r="C11" s="72">
        <f>SUM(C7:C10)</f>
        <v>36</v>
      </c>
      <c r="D11" s="72">
        <f>SUM(D7:D10)</f>
        <v>36</v>
      </c>
      <c r="E11" s="74">
        <v>1200</v>
      </c>
      <c r="F11" s="72">
        <f>SUM(F7:F10)</f>
        <v>43.2</v>
      </c>
      <c r="G11" s="72">
        <v>25</v>
      </c>
      <c r="H11" s="72">
        <f>SUM(H7:H10)</f>
        <v>1.08</v>
      </c>
      <c r="I11" s="72">
        <f>SUM(I7:I10)</f>
        <v>74</v>
      </c>
      <c r="K11" s="71" t="s">
        <v>2</v>
      </c>
      <c r="L11" s="66"/>
      <c r="M11" s="72">
        <f>SUM(M7:M10)</f>
        <v>15</v>
      </c>
      <c r="N11" s="72">
        <f>SUM(N7:N10)</f>
        <v>15</v>
      </c>
      <c r="O11" s="74">
        <v>2000</v>
      </c>
      <c r="P11" s="72">
        <f>SUM(P7:P10)</f>
        <v>58</v>
      </c>
      <c r="Q11" s="72">
        <v>20</v>
      </c>
      <c r="R11" s="72">
        <f>SUM(R7:R10)</f>
        <v>1.1600000000000001</v>
      </c>
      <c r="S11" s="72">
        <f>SUM(S7:S10)</f>
        <v>38</v>
      </c>
    </row>
    <row r="13" spans="1:19" ht="23.25" x14ac:dyDescent="0.5">
      <c r="O13" s="351" t="s">
        <v>154</v>
      </c>
      <c r="P13" s="351"/>
      <c r="Q13" s="351"/>
      <c r="R13" s="351"/>
      <c r="S13" s="351"/>
    </row>
    <row r="14" spans="1:19" ht="23.25" x14ac:dyDescent="0.5">
      <c r="O14" s="278"/>
      <c r="P14" s="120" t="s">
        <v>171</v>
      </c>
      <c r="Q14" s="120"/>
      <c r="R14" s="120"/>
      <c r="S14" s="120"/>
    </row>
    <row r="15" spans="1:19" ht="23.25" x14ac:dyDescent="0.5">
      <c r="O15" s="121" t="s">
        <v>67</v>
      </c>
      <c r="P15" s="120" t="s">
        <v>172</v>
      </c>
      <c r="Q15" s="120"/>
      <c r="R15" s="120"/>
      <c r="S15" s="120"/>
    </row>
  </sheetData>
  <mergeCells count="5">
    <mergeCell ref="C4:I4"/>
    <mergeCell ref="M4:S4"/>
    <mergeCell ref="A1:S1"/>
    <mergeCell ref="A2:S2"/>
    <mergeCell ref="O13:S13"/>
  </mergeCells>
  <phoneticPr fontId="16" type="noConversion"/>
  <pageMargins left="0.43307086614173229" right="0" top="0.6692913385826772" bottom="0.70866141732283472" header="0.51181102362204722" footer="0.51181102362204722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7"/>
  <sheetViews>
    <sheetView zoomScale="90" zoomScaleNormal="90" workbookViewId="0">
      <selection activeCell="P17" sqref="P17"/>
    </sheetView>
  </sheetViews>
  <sheetFormatPr defaultColWidth="9.140625" defaultRowHeight="21" x14ac:dyDescent="0.45"/>
  <cols>
    <col min="1" max="1" width="5.140625" style="47" customWidth="1"/>
    <col min="2" max="2" width="8.140625" style="47" bestFit="1" customWidth="1"/>
    <col min="3" max="3" width="8.7109375" style="47" customWidth="1"/>
    <col min="4" max="4" width="10.42578125" style="47" customWidth="1"/>
    <col min="5" max="5" width="10.7109375" style="47" customWidth="1"/>
    <col min="6" max="6" width="9.140625" style="47"/>
    <col min="7" max="7" width="11.85546875" style="47" customWidth="1"/>
    <col min="8" max="8" width="9.140625" style="47"/>
    <col min="9" max="9" width="11.42578125" style="47" customWidth="1"/>
    <col min="10" max="10" width="1.140625" style="47" customWidth="1"/>
    <col min="11" max="11" width="5.140625" style="47" customWidth="1"/>
    <col min="12" max="12" width="8.140625" style="47" bestFit="1" customWidth="1"/>
    <col min="13" max="13" width="9.28515625" style="47" customWidth="1"/>
    <col min="14" max="14" width="10.140625" style="47" customWidth="1"/>
    <col min="15" max="15" width="9.5703125" style="47" customWidth="1"/>
    <col min="16" max="16" width="8.5703125" style="47" customWidth="1"/>
    <col min="17" max="17" width="10" style="47" customWidth="1"/>
    <col min="18" max="18" width="10.5703125" style="47" customWidth="1"/>
    <col min="19" max="19" width="11.5703125" style="47" bestFit="1" customWidth="1"/>
    <col min="20" max="16384" width="9.140625" style="47"/>
  </cols>
  <sheetData>
    <row r="1" spans="1:19" ht="21" customHeight="1" x14ac:dyDescent="0.45"/>
    <row r="2" spans="1:19" ht="21" customHeight="1" x14ac:dyDescent="0.45"/>
    <row r="3" spans="1:19" s="48" customFormat="1" ht="23.25" customHeight="1" x14ac:dyDescent="0.5">
      <c r="E3" s="49" t="s">
        <v>24</v>
      </c>
      <c r="F3" s="315" t="s">
        <v>171</v>
      </c>
      <c r="G3" s="315"/>
      <c r="H3" s="315"/>
      <c r="I3" s="315"/>
      <c r="J3" s="315"/>
      <c r="K3" s="315"/>
      <c r="L3" s="315"/>
      <c r="M3" s="315"/>
      <c r="N3" s="315"/>
      <c r="O3" s="315"/>
      <c r="P3" s="13"/>
    </row>
    <row r="4" spans="1:19" s="51" customFormat="1" ht="20.25" customHeight="1" x14ac:dyDescent="0.45">
      <c r="C4" s="52" t="s">
        <v>13</v>
      </c>
      <c r="D4" s="52"/>
      <c r="E4" s="52"/>
      <c r="F4" s="309" t="s">
        <v>87</v>
      </c>
      <c r="G4" s="309"/>
      <c r="H4" s="309"/>
      <c r="I4" s="309"/>
      <c r="J4" s="309"/>
      <c r="K4" s="309"/>
      <c r="L4" s="309"/>
      <c r="M4" s="309"/>
      <c r="N4" s="309"/>
      <c r="O4" s="53"/>
      <c r="P4" s="53"/>
    </row>
    <row r="5" spans="1:19" s="51" customFormat="1" ht="17.25" customHeight="1" x14ac:dyDescent="0.45">
      <c r="C5" s="52"/>
      <c r="D5" s="52"/>
      <c r="E5" s="52"/>
      <c r="H5" s="54"/>
      <c r="I5" s="54"/>
      <c r="J5" s="54"/>
      <c r="K5" s="54"/>
      <c r="L5" s="53"/>
      <c r="M5" s="53"/>
      <c r="N5" s="53"/>
      <c r="O5" s="53"/>
      <c r="P5" s="53"/>
      <c r="S5" s="55" t="s">
        <v>42</v>
      </c>
    </row>
    <row r="6" spans="1:19" s="58" customFormat="1" ht="18.75" customHeight="1" x14ac:dyDescent="0.4">
      <c r="A6" s="26"/>
      <c r="B6" s="107"/>
      <c r="C6" s="221"/>
      <c r="D6" s="220"/>
      <c r="E6" s="220" t="s">
        <v>93</v>
      </c>
      <c r="F6" s="220"/>
      <c r="G6" s="220"/>
      <c r="H6" s="220"/>
      <c r="I6" s="222"/>
      <c r="K6" s="26"/>
      <c r="L6" s="107"/>
      <c r="M6" s="221"/>
      <c r="N6" s="220"/>
      <c r="O6" s="220"/>
      <c r="P6" s="220" t="s">
        <v>152</v>
      </c>
      <c r="Q6" s="220"/>
      <c r="R6" s="220"/>
      <c r="S6" s="222"/>
    </row>
    <row r="7" spans="1:19" x14ac:dyDescent="0.45">
      <c r="A7" s="59" t="s">
        <v>0</v>
      </c>
      <c r="B7" s="59" t="s">
        <v>3</v>
      </c>
      <c r="C7" s="59" t="s">
        <v>25</v>
      </c>
      <c r="D7" s="59" t="s">
        <v>115</v>
      </c>
      <c r="E7" s="59" t="s">
        <v>28</v>
      </c>
      <c r="F7" s="59" t="s">
        <v>30</v>
      </c>
      <c r="G7" s="59" t="s">
        <v>36</v>
      </c>
      <c r="H7" s="59" t="s">
        <v>32</v>
      </c>
      <c r="I7" s="59" t="s">
        <v>34</v>
      </c>
      <c r="K7" s="59" t="s">
        <v>0</v>
      </c>
      <c r="L7" s="59" t="s">
        <v>3</v>
      </c>
      <c r="M7" s="59" t="s">
        <v>25</v>
      </c>
      <c r="N7" s="59" t="s">
        <v>115</v>
      </c>
      <c r="O7" s="59" t="s">
        <v>28</v>
      </c>
      <c r="P7" s="59" t="s">
        <v>30</v>
      </c>
      <c r="Q7" s="59" t="s">
        <v>36</v>
      </c>
      <c r="R7" s="59" t="s">
        <v>32</v>
      </c>
      <c r="S7" s="59" t="s">
        <v>34</v>
      </c>
    </row>
    <row r="8" spans="1:19" x14ac:dyDescent="0.45">
      <c r="A8" s="117"/>
      <c r="B8" s="118"/>
      <c r="C8" s="66" t="s">
        <v>26</v>
      </c>
      <c r="D8" s="66" t="s">
        <v>26</v>
      </c>
      <c r="E8" s="66" t="s">
        <v>29</v>
      </c>
      <c r="F8" s="66" t="s">
        <v>31</v>
      </c>
      <c r="G8" s="66" t="s">
        <v>35</v>
      </c>
      <c r="H8" s="66" t="s">
        <v>33</v>
      </c>
      <c r="I8" s="66" t="s">
        <v>1</v>
      </c>
      <c r="K8" s="117"/>
      <c r="L8" s="118"/>
      <c r="M8" s="66" t="s">
        <v>26</v>
      </c>
      <c r="N8" s="66" t="s">
        <v>26</v>
      </c>
      <c r="O8" s="66" t="s">
        <v>29</v>
      </c>
      <c r="P8" s="66" t="s">
        <v>31</v>
      </c>
      <c r="Q8" s="66" t="s">
        <v>35</v>
      </c>
      <c r="R8" s="66" t="s">
        <v>33</v>
      </c>
      <c r="S8" s="66" t="s">
        <v>1</v>
      </c>
    </row>
    <row r="9" spans="1:19" s="68" customFormat="1" x14ac:dyDescent="0.45">
      <c r="A9" s="43">
        <v>1</v>
      </c>
      <c r="B9" s="100" t="s">
        <v>76</v>
      </c>
      <c r="C9" s="17"/>
      <c r="D9" s="17"/>
      <c r="E9" s="86"/>
      <c r="F9" s="85"/>
      <c r="G9" s="69"/>
      <c r="H9" s="87"/>
      <c r="I9" s="17"/>
      <c r="K9" s="43">
        <v>1</v>
      </c>
      <c r="L9" s="100" t="s">
        <v>76</v>
      </c>
      <c r="M9" s="17">
        <v>1</v>
      </c>
      <c r="N9" s="17">
        <v>1</v>
      </c>
      <c r="O9" s="86">
        <v>1200</v>
      </c>
      <c r="P9" s="85">
        <f>(O9*N9)/1000</f>
        <v>1.2</v>
      </c>
      <c r="Q9" s="69">
        <v>20</v>
      </c>
      <c r="R9" s="87">
        <f>(Q9*P9)/1000</f>
        <v>2.4E-2</v>
      </c>
      <c r="S9" s="17">
        <v>1</v>
      </c>
    </row>
    <row r="10" spans="1:19" s="70" customFormat="1" x14ac:dyDescent="0.45">
      <c r="A10" s="38">
        <v>2</v>
      </c>
      <c r="B10" s="30" t="s">
        <v>77</v>
      </c>
      <c r="C10" s="69">
        <v>5</v>
      </c>
      <c r="D10" s="69">
        <v>5</v>
      </c>
      <c r="E10" s="148">
        <v>1000</v>
      </c>
      <c r="F10" s="69">
        <f>(D10*E10)/1000</f>
        <v>5</v>
      </c>
      <c r="G10" s="69">
        <v>40</v>
      </c>
      <c r="H10" s="87">
        <f>(F10*G10)/1000</f>
        <v>0.2</v>
      </c>
      <c r="I10" s="69">
        <v>5</v>
      </c>
      <c r="K10" s="38">
        <v>2</v>
      </c>
      <c r="L10" s="30" t="s">
        <v>77</v>
      </c>
      <c r="M10" s="69"/>
      <c r="N10" s="69"/>
      <c r="O10" s="148"/>
      <c r="P10" s="85"/>
      <c r="Q10" s="69"/>
      <c r="R10" s="87"/>
      <c r="S10" s="69"/>
    </row>
    <row r="11" spans="1:19" s="70" customFormat="1" x14ac:dyDescent="0.45">
      <c r="A11" s="38">
        <v>3</v>
      </c>
      <c r="B11" s="30" t="s">
        <v>78</v>
      </c>
      <c r="C11" s="69">
        <v>7</v>
      </c>
      <c r="D11" s="69">
        <v>7</v>
      </c>
      <c r="E11" s="148">
        <v>1000</v>
      </c>
      <c r="F11" s="69">
        <f>(D11*E11)/1000</f>
        <v>7</v>
      </c>
      <c r="G11" s="69">
        <v>40</v>
      </c>
      <c r="H11" s="87">
        <f>(F11*G11)/1000</f>
        <v>0.28000000000000003</v>
      </c>
      <c r="I11" s="69">
        <v>7</v>
      </c>
      <c r="K11" s="38">
        <v>3</v>
      </c>
      <c r="L11" s="30" t="s">
        <v>78</v>
      </c>
      <c r="M11" s="69"/>
      <c r="N11" s="69"/>
      <c r="O11" s="148"/>
      <c r="P11" s="85"/>
      <c r="Q11" s="69"/>
      <c r="R11" s="87"/>
      <c r="S11" s="69"/>
    </row>
    <row r="12" spans="1:19" s="70" customFormat="1" x14ac:dyDescent="0.45">
      <c r="A12" s="38">
        <v>4</v>
      </c>
      <c r="B12" s="159" t="s">
        <v>80</v>
      </c>
      <c r="C12" s="69"/>
      <c r="D12" s="69"/>
      <c r="E12" s="87"/>
      <c r="F12" s="69"/>
      <c r="G12" s="69"/>
      <c r="H12" s="87"/>
      <c r="I12" s="69"/>
      <c r="K12" s="38">
        <v>4</v>
      </c>
      <c r="L12" s="159" t="s">
        <v>80</v>
      </c>
      <c r="M12" s="69">
        <v>1</v>
      </c>
      <c r="N12" s="69">
        <v>1</v>
      </c>
      <c r="O12" s="87">
        <v>1200</v>
      </c>
      <c r="P12" s="85">
        <f t="shared" ref="P12" si="0">(O12*N12)/1000</f>
        <v>1.2</v>
      </c>
      <c r="Q12" s="69">
        <v>20</v>
      </c>
      <c r="R12" s="87">
        <f t="shared" ref="R12" si="1">(Q12*P12)/1000</f>
        <v>2.4E-2</v>
      </c>
      <c r="S12" s="69">
        <v>2</v>
      </c>
    </row>
    <row r="13" spans="1:19" x14ac:dyDescent="0.45">
      <c r="A13" s="317" t="s">
        <v>2</v>
      </c>
      <c r="B13" s="318"/>
      <c r="C13" s="149">
        <f>SUM(C10:C12)</f>
        <v>12</v>
      </c>
      <c r="D13" s="149">
        <f>SUM(D9:D12)</f>
        <v>12</v>
      </c>
      <c r="E13" s="150">
        <v>1000</v>
      </c>
      <c r="F13" s="149">
        <f>SUM(F9:F12)</f>
        <v>12</v>
      </c>
      <c r="G13" s="149">
        <v>40</v>
      </c>
      <c r="H13" s="149">
        <f>SUM(H9:H12)</f>
        <v>0.48000000000000004</v>
      </c>
      <c r="I13" s="149">
        <f>SUM(I9:I12)</f>
        <v>12</v>
      </c>
      <c r="K13" s="317" t="s">
        <v>2</v>
      </c>
      <c r="L13" s="318"/>
      <c r="M13" s="149">
        <f>SUM(M9:M12)</f>
        <v>2</v>
      </c>
      <c r="N13" s="149">
        <f>SUM(N9:N12)</f>
        <v>2</v>
      </c>
      <c r="O13" s="150">
        <v>1200</v>
      </c>
      <c r="P13" s="149">
        <f>SUM(P9:P12)</f>
        <v>2.4</v>
      </c>
      <c r="Q13" s="149">
        <v>20</v>
      </c>
      <c r="R13" s="149">
        <f>SUM(R9:R12)</f>
        <v>4.8000000000000001E-2</v>
      </c>
      <c r="S13" s="149">
        <f>SUM(S9:S12)</f>
        <v>3</v>
      </c>
    </row>
    <row r="15" spans="1:19" ht="23.25" x14ac:dyDescent="0.5">
      <c r="O15" s="351" t="s">
        <v>154</v>
      </c>
      <c r="P15" s="351"/>
      <c r="Q15" s="351"/>
      <c r="R15" s="351"/>
      <c r="S15" s="351"/>
    </row>
    <row r="16" spans="1:19" ht="23.25" x14ac:dyDescent="0.5">
      <c r="O16" s="278"/>
      <c r="P16" s="120" t="s">
        <v>155</v>
      </c>
      <c r="Q16" s="120"/>
      <c r="R16" s="120"/>
      <c r="S16" s="120"/>
    </row>
    <row r="17" spans="15:19" ht="23.25" x14ac:dyDescent="0.5">
      <c r="O17" s="121" t="s">
        <v>67</v>
      </c>
      <c r="P17" s="120" t="s">
        <v>172</v>
      </c>
      <c r="Q17" s="120"/>
      <c r="R17" s="120"/>
      <c r="S17" s="120"/>
    </row>
  </sheetData>
  <mergeCells count="5">
    <mergeCell ref="F3:O3"/>
    <mergeCell ref="F4:N4"/>
    <mergeCell ref="A13:B13"/>
    <mergeCell ref="K13:L13"/>
    <mergeCell ref="O15:S15"/>
  </mergeCells>
  <pageMargins left="0.39370078740157483" right="0" top="0.39370078740157483" bottom="0.39370078740157483" header="0.31496062992125984" footer="0.31496062992125984"/>
  <pageSetup paperSize="9" scale="8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7"/>
  <sheetViews>
    <sheetView zoomScale="90" zoomScaleNormal="90" workbookViewId="0">
      <selection activeCell="Q17" sqref="Q17"/>
    </sheetView>
  </sheetViews>
  <sheetFormatPr defaultColWidth="9.140625" defaultRowHeight="21" x14ac:dyDescent="0.45"/>
  <cols>
    <col min="1" max="1" width="5.140625" style="47" customWidth="1"/>
    <col min="2" max="2" width="8.140625" style="47" bestFit="1" customWidth="1"/>
    <col min="3" max="3" width="8.7109375" style="47" customWidth="1"/>
    <col min="4" max="4" width="10.42578125" style="47" customWidth="1"/>
    <col min="5" max="5" width="10.7109375" style="47" customWidth="1"/>
    <col min="6" max="6" width="9.140625" style="47"/>
    <col min="7" max="7" width="11.85546875" style="47" customWidth="1"/>
    <col min="8" max="8" width="9.140625" style="47"/>
    <col min="9" max="9" width="11.42578125" style="47" customWidth="1"/>
    <col min="10" max="10" width="1.85546875" style="47" customWidth="1"/>
    <col min="11" max="11" width="5.140625" style="47" customWidth="1"/>
    <col min="12" max="12" width="8.140625" style="47" bestFit="1" customWidth="1"/>
    <col min="13" max="13" width="9.28515625" style="47" customWidth="1"/>
    <col min="14" max="14" width="10.140625" style="47" customWidth="1"/>
    <col min="15" max="15" width="9.5703125" style="47" customWidth="1"/>
    <col min="16" max="16" width="8.5703125" style="47" customWidth="1"/>
    <col min="17" max="17" width="11.42578125" style="47" customWidth="1"/>
    <col min="18" max="18" width="10.7109375" style="47" customWidth="1"/>
    <col min="19" max="19" width="11.5703125" style="47" bestFit="1" customWidth="1"/>
    <col min="20" max="16384" width="9.140625" style="47"/>
  </cols>
  <sheetData>
    <row r="1" spans="1:20" ht="21" customHeight="1" x14ac:dyDescent="0.45"/>
    <row r="2" spans="1:20" ht="21" customHeight="1" x14ac:dyDescent="0.45"/>
    <row r="3" spans="1:20" s="48" customFormat="1" ht="23.25" customHeight="1" x14ac:dyDescent="0.5">
      <c r="E3" s="49" t="s">
        <v>24</v>
      </c>
      <c r="F3" s="315" t="s">
        <v>167</v>
      </c>
      <c r="G3" s="315"/>
      <c r="H3" s="315"/>
      <c r="I3" s="315"/>
      <c r="J3" s="315"/>
      <c r="K3" s="315"/>
      <c r="L3" s="315"/>
      <c r="M3" s="315"/>
      <c r="N3" s="315"/>
      <c r="O3" s="50"/>
      <c r="P3" s="13"/>
    </row>
    <row r="4" spans="1:20" s="51" customFormat="1" ht="20.25" customHeight="1" x14ac:dyDescent="0.45">
      <c r="C4" s="52" t="s">
        <v>13</v>
      </c>
      <c r="D4" s="52"/>
      <c r="E4" s="52"/>
      <c r="F4" s="309" t="s">
        <v>87</v>
      </c>
      <c r="G4" s="309"/>
      <c r="H4" s="309"/>
      <c r="I4" s="309"/>
      <c r="J4" s="309"/>
      <c r="K4" s="309"/>
      <c r="L4" s="309"/>
      <c r="M4" s="309"/>
      <c r="N4" s="309"/>
      <c r="O4" s="53"/>
      <c r="P4" s="53"/>
    </row>
    <row r="5" spans="1:20" s="51" customFormat="1" ht="17.25" customHeight="1" x14ac:dyDescent="0.45">
      <c r="C5" s="52"/>
      <c r="D5" s="52"/>
      <c r="E5" s="52"/>
      <c r="H5" s="54"/>
      <c r="I5" s="54"/>
      <c r="J5" s="54"/>
      <c r="K5" s="54"/>
      <c r="L5" s="53"/>
      <c r="M5" s="53"/>
      <c r="N5" s="53"/>
      <c r="O5" s="53"/>
      <c r="P5" s="53"/>
      <c r="S5" s="55" t="s">
        <v>42</v>
      </c>
    </row>
    <row r="6" spans="1:20" s="58" customFormat="1" ht="18.75" customHeight="1" x14ac:dyDescent="0.4">
      <c r="A6" s="26"/>
      <c r="B6" s="107"/>
      <c r="C6" s="221"/>
      <c r="D6" s="220"/>
      <c r="E6" s="220"/>
      <c r="F6" s="220" t="s">
        <v>73</v>
      </c>
      <c r="G6" s="220"/>
      <c r="H6" s="220"/>
      <c r="I6" s="222"/>
      <c r="K6" s="26"/>
      <c r="L6" s="107"/>
      <c r="M6" s="221"/>
      <c r="N6" s="220"/>
      <c r="O6" s="220"/>
      <c r="P6" s="220"/>
      <c r="Q6" s="220"/>
      <c r="R6" s="220"/>
      <c r="S6" s="222"/>
      <c r="T6" s="213"/>
    </row>
    <row r="7" spans="1:20" x14ac:dyDescent="0.45">
      <c r="A7" s="59" t="s">
        <v>0</v>
      </c>
      <c r="B7" s="59" t="s">
        <v>3</v>
      </c>
      <c r="C7" s="59" t="s">
        <v>25</v>
      </c>
      <c r="D7" s="59" t="s">
        <v>115</v>
      </c>
      <c r="E7" s="59" t="s">
        <v>28</v>
      </c>
      <c r="F7" s="63" t="s">
        <v>30</v>
      </c>
      <c r="G7" s="59" t="s">
        <v>36</v>
      </c>
      <c r="H7" s="59" t="s">
        <v>32</v>
      </c>
      <c r="I7" s="63" t="s">
        <v>34</v>
      </c>
      <c r="K7" s="59" t="s">
        <v>0</v>
      </c>
      <c r="L7" s="59"/>
      <c r="M7" s="59"/>
      <c r="N7" s="59"/>
      <c r="O7" s="59"/>
      <c r="P7" s="63"/>
      <c r="Q7" s="59"/>
      <c r="R7" s="59"/>
      <c r="S7" s="63"/>
      <c r="T7" s="63"/>
    </row>
    <row r="8" spans="1:20" x14ac:dyDescent="0.45">
      <c r="A8" s="117"/>
      <c r="B8" s="108"/>
      <c r="C8" s="66" t="s">
        <v>26</v>
      </c>
      <c r="D8" s="66" t="s">
        <v>26</v>
      </c>
      <c r="E8" s="66" t="s">
        <v>29</v>
      </c>
      <c r="F8" s="66" t="s">
        <v>31</v>
      </c>
      <c r="G8" s="66" t="s">
        <v>35</v>
      </c>
      <c r="H8" s="66" t="s">
        <v>33</v>
      </c>
      <c r="I8" s="66" t="s">
        <v>1</v>
      </c>
      <c r="K8" s="64"/>
      <c r="L8" s="108"/>
      <c r="M8" s="66"/>
      <c r="N8" s="66"/>
      <c r="O8" s="66"/>
      <c r="P8" s="66"/>
      <c r="Q8" s="66"/>
      <c r="R8" s="66"/>
      <c r="S8" s="66"/>
      <c r="T8" s="66"/>
    </row>
    <row r="9" spans="1:20" s="68" customFormat="1" x14ac:dyDescent="0.45">
      <c r="A9" s="43">
        <v>1</v>
      </c>
      <c r="B9" s="100" t="s">
        <v>76</v>
      </c>
      <c r="C9" s="76">
        <v>11</v>
      </c>
      <c r="D9" s="76">
        <v>10</v>
      </c>
      <c r="E9" s="45">
        <v>1000</v>
      </c>
      <c r="F9" s="135">
        <f>E9*D9/1000</f>
        <v>10</v>
      </c>
      <c r="G9" s="209">
        <v>22</v>
      </c>
      <c r="H9" s="214">
        <f>(F9*G9)/1000</f>
        <v>0.22</v>
      </c>
      <c r="I9" s="76">
        <v>8</v>
      </c>
      <c r="K9" s="43">
        <v>1</v>
      </c>
      <c r="L9" s="100"/>
      <c r="M9" s="76"/>
      <c r="N9" s="76"/>
      <c r="O9" s="45"/>
      <c r="P9" s="135"/>
      <c r="Q9" s="76"/>
      <c r="R9" s="214"/>
      <c r="S9" s="76"/>
      <c r="T9" s="76"/>
    </row>
    <row r="10" spans="1:20" s="70" customFormat="1" x14ac:dyDescent="0.45">
      <c r="A10" s="38">
        <v>2</v>
      </c>
      <c r="B10" s="30" t="s">
        <v>77</v>
      </c>
      <c r="C10" s="69">
        <v>7</v>
      </c>
      <c r="D10" s="69">
        <v>5</v>
      </c>
      <c r="E10" s="42">
        <v>1000</v>
      </c>
      <c r="F10" s="129">
        <f t="shared" ref="F10:F12" si="0">E10*D10/1000</f>
        <v>5</v>
      </c>
      <c r="G10" s="31">
        <v>22</v>
      </c>
      <c r="H10" s="216">
        <f>(F10*G10)/1000</f>
        <v>0.11</v>
      </c>
      <c r="I10" s="69">
        <v>12</v>
      </c>
      <c r="K10" s="38">
        <v>2</v>
      </c>
      <c r="L10" s="30"/>
      <c r="M10" s="69"/>
      <c r="N10" s="69"/>
      <c r="O10" s="42"/>
      <c r="P10" s="129"/>
      <c r="Q10" s="69"/>
      <c r="R10" s="216"/>
      <c r="S10" s="69"/>
      <c r="T10" s="69"/>
    </row>
    <row r="11" spans="1:20" s="70" customFormat="1" x14ac:dyDescent="0.45">
      <c r="A11" s="38">
        <v>3</v>
      </c>
      <c r="B11" s="30" t="s">
        <v>78</v>
      </c>
      <c r="C11" s="69">
        <v>6</v>
      </c>
      <c r="D11" s="69">
        <v>6</v>
      </c>
      <c r="E11" s="42">
        <v>1000</v>
      </c>
      <c r="F11" s="129">
        <f t="shared" si="0"/>
        <v>6</v>
      </c>
      <c r="G11" s="31">
        <v>22</v>
      </c>
      <c r="H11" s="216">
        <f>(F11*G11)/1000</f>
        <v>0.13200000000000001</v>
      </c>
      <c r="I11" s="69">
        <v>15</v>
      </c>
      <c r="K11" s="38">
        <v>3</v>
      </c>
      <c r="L11" s="30"/>
      <c r="M11" s="69"/>
      <c r="N11" s="69"/>
      <c r="O11" s="42"/>
      <c r="P11" s="129"/>
      <c r="Q11" s="69"/>
      <c r="R11" s="216"/>
      <c r="S11" s="69"/>
      <c r="T11" s="69"/>
    </row>
    <row r="12" spans="1:20" s="70" customFormat="1" x14ac:dyDescent="0.45">
      <c r="A12" s="158">
        <v>4</v>
      </c>
      <c r="B12" s="159" t="s">
        <v>80</v>
      </c>
      <c r="C12" s="160">
        <v>17</v>
      </c>
      <c r="D12" s="160">
        <v>15</v>
      </c>
      <c r="E12" s="217">
        <v>1000</v>
      </c>
      <c r="F12" s="235">
        <f t="shared" si="0"/>
        <v>15</v>
      </c>
      <c r="G12" s="237">
        <v>22</v>
      </c>
      <c r="H12" s="236">
        <f>(F12*G12)/1000</f>
        <v>0.33</v>
      </c>
      <c r="I12" s="160">
        <v>6</v>
      </c>
      <c r="K12" s="38">
        <v>4</v>
      </c>
      <c r="L12" s="30"/>
      <c r="M12" s="69"/>
      <c r="N12" s="69"/>
      <c r="O12" s="42"/>
      <c r="P12" s="129"/>
      <c r="Q12" s="69"/>
      <c r="R12" s="215"/>
      <c r="S12" s="69"/>
      <c r="T12" s="69"/>
    </row>
    <row r="13" spans="1:20" x14ac:dyDescent="0.45">
      <c r="A13" s="317" t="s">
        <v>2</v>
      </c>
      <c r="B13" s="318"/>
      <c r="C13" s="72">
        <f>SUM(C9:C12)</f>
        <v>41</v>
      </c>
      <c r="D13" s="72">
        <f>SUM(D9:D12)</f>
        <v>36</v>
      </c>
      <c r="E13" s="74">
        <v>1000</v>
      </c>
      <c r="F13" s="72">
        <f>SUM(F9:F12)</f>
        <v>36</v>
      </c>
      <c r="G13" s="72">
        <v>22</v>
      </c>
      <c r="H13" s="72">
        <f>SUM(H9:H12)</f>
        <v>0.79200000000000004</v>
      </c>
      <c r="I13" s="72">
        <f>SUM(I9:I12)</f>
        <v>41</v>
      </c>
      <c r="K13" s="71" t="s">
        <v>2</v>
      </c>
      <c r="L13" s="66"/>
      <c r="M13" s="73"/>
      <c r="N13" s="73"/>
      <c r="O13" s="143"/>
      <c r="P13" s="73"/>
      <c r="Q13" s="73"/>
      <c r="R13" s="73"/>
      <c r="S13" s="73"/>
      <c r="T13" s="73"/>
    </row>
    <row r="15" spans="1:20" ht="23.25" x14ac:dyDescent="0.5">
      <c r="O15" s="121"/>
      <c r="P15" s="351" t="s">
        <v>154</v>
      </c>
      <c r="Q15" s="351"/>
      <c r="R15" s="351"/>
      <c r="S15" s="351"/>
      <c r="T15" s="351"/>
    </row>
    <row r="16" spans="1:20" ht="23.25" x14ac:dyDescent="0.5">
      <c r="O16" s="122"/>
      <c r="P16" s="278"/>
      <c r="Q16" s="120" t="s">
        <v>171</v>
      </c>
      <c r="R16" s="120"/>
      <c r="S16" s="120"/>
      <c r="T16" s="120"/>
    </row>
    <row r="17" spans="15:20" ht="23.25" x14ac:dyDescent="0.5">
      <c r="O17" s="121"/>
      <c r="P17" s="121" t="s">
        <v>67</v>
      </c>
      <c r="Q17" s="120" t="s">
        <v>172</v>
      </c>
      <c r="R17" s="120"/>
      <c r="S17" s="120"/>
      <c r="T17" s="120"/>
    </row>
  </sheetData>
  <mergeCells count="4">
    <mergeCell ref="F3:N3"/>
    <mergeCell ref="F4:N4"/>
    <mergeCell ref="A13:B13"/>
    <mergeCell ref="P15:T15"/>
  </mergeCells>
  <pageMargins left="0.39370078740157483" right="0" top="0.39370078740157483" bottom="0.39370078740157483" header="0.31496062992125984" footer="0.31496062992125984"/>
  <pageSetup paperSize="9" scale="8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zoomScale="90" zoomScaleNormal="90" workbookViewId="0">
      <selection activeCell="P17" sqref="P17"/>
    </sheetView>
  </sheetViews>
  <sheetFormatPr defaultColWidth="9.140625" defaultRowHeight="21" x14ac:dyDescent="0.45"/>
  <cols>
    <col min="1" max="1" width="5.140625" style="47" customWidth="1"/>
    <col min="2" max="2" width="8.140625" style="47" bestFit="1" customWidth="1"/>
    <col min="3" max="3" width="8.85546875" style="47" customWidth="1"/>
    <col min="4" max="4" width="10.28515625" style="47" customWidth="1"/>
    <col min="5" max="5" width="10.42578125" style="47" customWidth="1"/>
    <col min="6" max="6" width="9" style="47" customWidth="1"/>
    <col min="7" max="7" width="11.7109375" style="47" customWidth="1"/>
    <col min="8" max="8" width="9.140625" style="47"/>
    <col min="9" max="9" width="11.42578125" style="47" customWidth="1"/>
    <col min="10" max="10" width="3.28515625" style="47" customWidth="1"/>
    <col min="11" max="11" width="4.7109375" style="47" customWidth="1"/>
    <col min="12" max="12" width="8.140625" style="47" bestFit="1" customWidth="1"/>
    <col min="13" max="13" width="8.7109375" style="47" customWidth="1"/>
    <col min="14" max="14" width="10.140625" style="47" customWidth="1"/>
    <col min="15" max="15" width="9.5703125" style="47" customWidth="1"/>
    <col min="16" max="16" width="9.28515625" style="47" customWidth="1"/>
    <col min="17" max="17" width="11.42578125" style="47" customWidth="1"/>
    <col min="18" max="18" width="11.7109375" style="47" customWidth="1"/>
    <col min="19" max="19" width="11.5703125" style="47" bestFit="1" customWidth="1"/>
    <col min="20" max="16384" width="9.140625" style="47"/>
  </cols>
  <sheetData>
    <row r="1" spans="1:19" ht="21" customHeight="1" x14ac:dyDescent="0.45"/>
    <row r="2" spans="1:19" ht="21" customHeight="1" x14ac:dyDescent="0.45"/>
    <row r="3" spans="1:19" s="48" customFormat="1" ht="23.25" customHeight="1" x14ac:dyDescent="0.5">
      <c r="E3" s="49" t="s">
        <v>24</v>
      </c>
      <c r="F3" s="315" t="s">
        <v>168</v>
      </c>
      <c r="G3" s="315"/>
      <c r="H3" s="315"/>
      <c r="I3" s="315"/>
      <c r="J3" s="315"/>
      <c r="K3" s="315"/>
      <c r="L3" s="315"/>
      <c r="M3" s="315"/>
      <c r="N3" s="315"/>
      <c r="O3" s="50"/>
      <c r="P3" s="13"/>
    </row>
    <row r="4" spans="1:19" s="51" customFormat="1" ht="20.25" customHeight="1" x14ac:dyDescent="0.45">
      <c r="C4" s="52" t="s">
        <v>13</v>
      </c>
      <c r="D4" s="52"/>
      <c r="E4" s="52"/>
      <c r="F4" s="309" t="s">
        <v>88</v>
      </c>
      <c r="G4" s="309"/>
      <c r="H4" s="309"/>
      <c r="I4" s="309"/>
      <c r="J4" s="309"/>
      <c r="K4" s="309"/>
      <c r="L4" s="309"/>
      <c r="M4" s="309"/>
      <c r="N4" s="309"/>
      <c r="O4" s="53"/>
      <c r="P4" s="53"/>
    </row>
    <row r="5" spans="1:19" s="51" customFormat="1" ht="21" customHeight="1" x14ac:dyDescent="0.45">
      <c r="C5" s="52"/>
      <c r="D5" s="52"/>
      <c r="E5" s="52"/>
      <c r="H5" s="54"/>
      <c r="I5" s="54"/>
      <c r="J5" s="54"/>
      <c r="K5" s="54"/>
      <c r="L5" s="53"/>
      <c r="M5" s="53"/>
      <c r="N5" s="53"/>
      <c r="O5" s="53"/>
      <c r="P5" s="53"/>
      <c r="S5" s="55" t="s">
        <v>43</v>
      </c>
    </row>
    <row r="6" spans="1:19" s="58" customFormat="1" ht="18.75" customHeight="1" x14ac:dyDescent="0.5">
      <c r="A6" s="26"/>
      <c r="B6" s="26"/>
      <c r="C6" s="56"/>
      <c r="D6" s="316" t="s">
        <v>89</v>
      </c>
      <c r="E6" s="316"/>
      <c r="F6" s="316"/>
      <c r="G6" s="316"/>
      <c r="H6" s="316"/>
      <c r="I6" s="57"/>
      <c r="K6" s="26"/>
      <c r="L6" s="107"/>
      <c r="M6" s="94"/>
      <c r="N6" s="93"/>
      <c r="O6" s="93" t="s">
        <v>90</v>
      </c>
      <c r="P6" s="93"/>
      <c r="Q6" s="93"/>
      <c r="R6" s="93"/>
      <c r="S6" s="95"/>
    </row>
    <row r="7" spans="1:19" x14ac:dyDescent="0.45">
      <c r="A7" s="59" t="s">
        <v>0</v>
      </c>
      <c r="B7" s="59" t="s">
        <v>3</v>
      </c>
      <c r="C7" s="60" t="s">
        <v>25</v>
      </c>
      <c r="D7" s="61" t="s">
        <v>27</v>
      </c>
      <c r="E7" s="26" t="s">
        <v>28</v>
      </c>
      <c r="F7" s="61" t="s">
        <v>30</v>
      </c>
      <c r="G7" s="26" t="s">
        <v>36</v>
      </c>
      <c r="H7" s="26" t="s">
        <v>32</v>
      </c>
      <c r="I7" s="62" t="s">
        <v>34</v>
      </c>
      <c r="K7" s="59" t="s">
        <v>0</v>
      </c>
      <c r="L7" s="59" t="s">
        <v>3</v>
      </c>
      <c r="M7" s="59" t="s">
        <v>25</v>
      </c>
      <c r="N7" s="59" t="s">
        <v>27</v>
      </c>
      <c r="O7" s="59" t="s">
        <v>28</v>
      </c>
      <c r="P7" s="63" t="s">
        <v>30</v>
      </c>
      <c r="Q7" s="59" t="s">
        <v>36</v>
      </c>
      <c r="R7" s="59" t="s">
        <v>32</v>
      </c>
      <c r="S7" s="63" t="s">
        <v>34</v>
      </c>
    </row>
    <row r="8" spans="1:19" x14ac:dyDescent="0.45">
      <c r="A8" s="64"/>
      <c r="B8" s="108"/>
      <c r="C8" s="65" t="s">
        <v>26</v>
      </c>
      <c r="D8" s="66" t="s">
        <v>26</v>
      </c>
      <c r="E8" s="66" t="s">
        <v>29</v>
      </c>
      <c r="F8" s="66" t="s">
        <v>31</v>
      </c>
      <c r="G8" s="66" t="s">
        <v>35</v>
      </c>
      <c r="H8" s="66" t="s">
        <v>33</v>
      </c>
      <c r="I8" s="67" t="s">
        <v>1</v>
      </c>
      <c r="K8" s="64"/>
      <c r="L8" s="108"/>
      <c r="M8" s="66" t="s">
        <v>26</v>
      </c>
      <c r="N8" s="66" t="s">
        <v>26</v>
      </c>
      <c r="O8" s="66" t="s">
        <v>29</v>
      </c>
      <c r="P8" s="66" t="s">
        <v>31</v>
      </c>
      <c r="Q8" s="66" t="s">
        <v>35</v>
      </c>
      <c r="R8" s="66" t="s">
        <v>33</v>
      </c>
      <c r="S8" s="66" t="s">
        <v>1</v>
      </c>
    </row>
    <row r="9" spans="1:19" s="68" customFormat="1" x14ac:dyDescent="0.45">
      <c r="A9" s="43">
        <v>1</v>
      </c>
      <c r="B9" s="100" t="s">
        <v>76</v>
      </c>
      <c r="C9" s="31">
        <v>2</v>
      </c>
      <c r="D9" s="31">
        <v>2</v>
      </c>
      <c r="E9" s="42">
        <v>1200</v>
      </c>
      <c r="F9" s="31">
        <f>(D9*E9)/1000</f>
        <v>2.4</v>
      </c>
      <c r="G9" s="31">
        <v>15</v>
      </c>
      <c r="H9" s="137">
        <f>(F9*G9)/1000</f>
        <v>3.5999999999999997E-2</v>
      </c>
      <c r="I9" s="31">
        <v>5</v>
      </c>
      <c r="K9" s="43">
        <v>1</v>
      </c>
      <c r="L9" s="100" t="s">
        <v>76</v>
      </c>
      <c r="M9" s="17">
        <v>2</v>
      </c>
      <c r="N9" s="17">
        <v>2</v>
      </c>
      <c r="O9" s="132">
        <v>1500</v>
      </c>
      <c r="P9" s="85">
        <f>(N9*O9)/1000</f>
        <v>3</v>
      </c>
      <c r="Q9" s="69">
        <v>15</v>
      </c>
      <c r="R9" s="69">
        <f>(P9*Q9)/1000</f>
        <v>4.4999999999999998E-2</v>
      </c>
      <c r="S9" s="17">
        <v>6</v>
      </c>
    </row>
    <row r="10" spans="1:19" s="70" customFormat="1" x14ac:dyDescent="0.45">
      <c r="A10" s="38">
        <v>2</v>
      </c>
      <c r="B10" s="30" t="s">
        <v>77</v>
      </c>
      <c r="C10" s="69">
        <v>2</v>
      </c>
      <c r="D10" s="69">
        <v>2</v>
      </c>
      <c r="E10" s="75">
        <v>1200</v>
      </c>
      <c r="F10" s="31">
        <f>(D10*E10)/1000</f>
        <v>2.4</v>
      </c>
      <c r="G10" s="69">
        <v>15</v>
      </c>
      <c r="H10" s="137">
        <f>(F10*G10)/1000</f>
        <v>3.5999999999999997E-2</v>
      </c>
      <c r="I10" s="69">
        <v>8</v>
      </c>
      <c r="K10" s="38">
        <v>2</v>
      </c>
      <c r="L10" s="30" t="s">
        <v>77</v>
      </c>
      <c r="M10" s="69">
        <v>3</v>
      </c>
      <c r="N10" s="69">
        <v>3</v>
      </c>
      <c r="O10" s="133">
        <v>1500</v>
      </c>
      <c r="P10" s="85">
        <f>(N10*O10)/1000</f>
        <v>4.5</v>
      </c>
      <c r="Q10" s="69">
        <v>15</v>
      </c>
      <c r="R10" s="69">
        <f>(P10*Q10)/1000</f>
        <v>6.7500000000000004E-2</v>
      </c>
      <c r="S10" s="69">
        <v>8</v>
      </c>
    </row>
    <row r="11" spans="1:19" s="70" customFormat="1" x14ac:dyDescent="0.45">
      <c r="A11" s="38">
        <v>3</v>
      </c>
      <c r="B11" s="30" t="s">
        <v>78</v>
      </c>
      <c r="C11" s="69">
        <v>1</v>
      </c>
      <c r="D11" s="69">
        <v>1</v>
      </c>
      <c r="E11" s="75">
        <v>1200</v>
      </c>
      <c r="F11" s="31">
        <f>(D11*E11)/1000</f>
        <v>1.2</v>
      </c>
      <c r="G11" s="69">
        <v>15</v>
      </c>
      <c r="H11" s="137">
        <f>(F11*G11)/1000</f>
        <v>1.7999999999999999E-2</v>
      </c>
      <c r="I11" s="69">
        <v>8</v>
      </c>
      <c r="K11" s="38">
        <v>3</v>
      </c>
      <c r="L11" s="30" t="s">
        <v>78</v>
      </c>
      <c r="M11" s="69">
        <v>1</v>
      </c>
      <c r="N11" s="69">
        <v>1</v>
      </c>
      <c r="O11" s="133">
        <v>1500</v>
      </c>
      <c r="P11" s="85">
        <f>(N11*O11)/1000</f>
        <v>1.5</v>
      </c>
      <c r="Q11" s="69">
        <v>15</v>
      </c>
      <c r="R11" s="69">
        <f>(P11*Q11)/1000</f>
        <v>2.2499999999999999E-2</v>
      </c>
      <c r="S11" s="69">
        <v>7</v>
      </c>
    </row>
    <row r="12" spans="1:19" s="70" customFormat="1" x14ac:dyDescent="0.45">
      <c r="A12" s="38">
        <v>4</v>
      </c>
      <c r="B12" s="30" t="s">
        <v>80</v>
      </c>
      <c r="C12" s="69">
        <v>4</v>
      </c>
      <c r="D12" s="69">
        <v>4</v>
      </c>
      <c r="E12" s="75">
        <v>1200</v>
      </c>
      <c r="F12" s="31">
        <f>(D12*E12)/1000</f>
        <v>4.8</v>
      </c>
      <c r="G12" s="69">
        <v>15</v>
      </c>
      <c r="H12" s="137">
        <f>(F12*G12)/1000</f>
        <v>7.1999999999999995E-2</v>
      </c>
      <c r="I12" s="69">
        <v>7</v>
      </c>
      <c r="K12" s="158">
        <v>4</v>
      </c>
      <c r="L12" s="159" t="s">
        <v>80</v>
      </c>
      <c r="M12" s="160">
        <v>3</v>
      </c>
      <c r="N12" s="160">
        <v>3</v>
      </c>
      <c r="O12" s="165">
        <v>1500</v>
      </c>
      <c r="P12" s="85">
        <f>(N12*O12)/1000</f>
        <v>4.5</v>
      </c>
      <c r="Q12" s="160">
        <v>15</v>
      </c>
      <c r="R12" s="69">
        <f>(P12*Q12)/1000</f>
        <v>6.7500000000000004E-2</v>
      </c>
      <c r="S12" s="160">
        <v>6</v>
      </c>
    </row>
    <row r="13" spans="1:19" x14ac:dyDescent="0.45">
      <c r="A13" s="71"/>
      <c r="B13" s="71"/>
      <c r="C13" s="72">
        <f>SUM(C9:C12)</f>
        <v>9</v>
      </c>
      <c r="D13" s="72">
        <f>SUM(D9:D12)</f>
        <v>9</v>
      </c>
      <c r="E13" s="74">
        <v>1200</v>
      </c>
      <c r="F13" s="72">
        <f>SUM(F9:F12)</f>
        <v>10.8</v>
      </c>
      <c r="G13" s="72">
        <v>15</v>
      </c>
      <c r="H13" s="147">
        <f>SUM(H9:H12)</f>
        <v>0.16199999999999998</v>
      </c>
      <c r="I13" s="72">
        <f>SUM(I9:I12)</f>
        <v>28</v>
      </c>
      <c r="K13" s="71"/>
      <c r="L13" s="71"/>
      <c r="M13" s="84">
        <f>SUM(M9:M12)</f>
        <v>9</v>
      </c>
      <c r="N13" s="84">
        <f>SUM(N9:N12)</f>
        <v>9</v>
      </c>
      <c r="O13" s="144">
        <v>1500</v>
      </c>
      <c r="P13" s="84">
        <f>SUM(P9:P12)</f>
        <v>13.5</v>
      </c>
      <c r="Q13" s="84">
        <v>15</v>
      </c>
      <c r="R13" s="84">
        <f>SUM(R9:R12)</f>
        <v>0.20250000000000001</v>
      </c>
      <c r="S13" s="84">
        <f>SUM(S9:S12)</f>
        <v>27</v>
      </c>
    </row>
    <row r="15" spans="1:19" ht="23.25" x14ac:dyDescent="0.5">
      <c r="O15" s="351" t="s">
        <v>154</v>
      </c>
      <c r="P15" s="351"/>
      <c r="Q15" s="351"/>
      <c r="R15" s="351"/>
      <c r="S15" s="351"/>
    </row>
    <row r="16" spans="1:19" ht="23.25" x14ac:dyDescent="0.5">
      <c r="O16" s="278"/>
      <c r="P16" s="120" t="s">
        <v>171</v>
      </c>
      <c r="Q16" s="120"/>
      <c r="R16" s="120"/>
      <c r="S16" s="120"/>
    </row>
    <row r="17" spans="15:19" ht="23.25" x14ac:dyDescent="0.5">
      <c r="O17" s="121" t="s">
        <v>67</v>
      </c>
      <c r="P17" s="120" t="s">
        <v>172</v>
      </c>
      <c r="Q17" s="120"/>
      <c r="R17" s="120"/>
      <c r="S17" s="120"/>
    </row>
  </sheetData>
  <mergeCells count="4">
    <mergeCell ref="D6:H6"/>
    <mergeCell ref="F4:N4"/>
    <mergeCell ref="F3:N3"/>
    <mergeCell ref="O15:S15"/>
  </mergeCells>
  <phoneticPr fontId="0" type="noConversion"/>
  <pageMargins left="0.17" right="0.19685039370078741" top="0.39370078740157483" bottom="0.39370078740157483" header="0.31496062992125984" footer="0.31496062992125984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topLeftCell="A2" zoomScale="90" zoomScaleNormal="90" workbookViewId="0">
      <selection activeCell="P17" sqref="P17"/>
    </sheetView>
  </sheetViews>
  <sheetFormatPr defaultColWidth="9.140625" defaultRowHeight="21" x14ac:dyDescent="0.45"/>
  <cols>
    <col min="1" max="1" width="4.7109375" style="47" customWidth="1"/>
    <col min="2" max="2" width="8.140625" style="47" bestFit="1" customWidth="1"/>
    <col min="3" max="3" width="8.5703125" style="47" customWidth="1"/>
    <col min="4" max="4" width="10.28515625" style="47" customWidth="1"/>
    <col min="5" max="5" width="10.85546875" style="47" customWidth="1"/>
    <col min="6" max="6" width="9.28515625" style="47" customWidth="1"/>
    <col min="7" max="7" width="11.7109375" style="47" customWidth="1"/>
    <col min="8" max="8" width="9.140625" style="47"/>
    <col min="9" max="9" width="11.42578125" style="47" customWidth="1"/>
    <col min="10" max="10" width="3.140625" style="47" customWidth="1"/>
    <col min="11" max="11" width="5" style="47" customWidth="1"/>
    <col min="12" max="12" width="8.140625" style="47" bestFit="1" customWidth="1"/>
    <col min="13" max="13" width="8.5703125" style="47" customWidth="1"/>
    <col min="14" max="14" width="10.140625" style="47" customWidth="1"/>
    <col min="15" max="15" width="9.5703125" style="47" customWidth="1"/>
    <col min="16" max="16" width="9" style="47" customWidth="1"/>
    <col min="17" max="17" width="11.42578125" style="47" customWidth="1"/>
    <col min="18" max="18" width="9.140625" style="47"/>
    <col min="19" max="19" width="11.28515625" style="47" customWidth="1"/>
    <col min="20" max="16384" width="9.140625" style="47"/>
  </cols>
  <sheetData>
    <row r="1" spans="1:19" ht="21" customHeight="1" x14ac:dyDescent="0.45"/>
    <row r="2" spans="1:19" ht="21" customHeight="1" x14ac:dyDescent="0.45"/>
    <row r="3" spans="1:19" s="48" customFormat="1" ht="23.25" customHeight="1" x14ac:dyDescent="0.5">
      <c r="E3" s="49" t="s">
        <v>24</v>
      </c>
      <c r="F3" s="315" t="s">
        <v>168</v>
      </c>
      <c r="G3" s="315"/>
      <c r="H3" s="315"/>
      <c r="I3" s="315"/>
      <c r="J3" s="315"/>
      <c r="K3" s="315"/>
      <c r="L3" s="315"/>
      <c r="M3" s="315"/>
      <c r="N3" s="315"/>
      <c r="O3" s="50"/>
      <c r="P3" s="13"/>
    </row>
    <row r="4" spans="1:19" s="51" customFormat="1" ht="20.25" customHeight="1" x14ac:dyDescent="0.45">
      <c r="C4" s="52" t="s">
        <v>13</v>
      </c>
      <c r="D4" s="52"/>
      <c r="E4" s="52"/>
      <c r="F4" s="309" t="s">
        <v>82</v>
      </c>
      <c r="G4" s="309"/>
      <c r="H4" s="309"/>
      <c r="I4" s="309"/>
      <c r="J4" s="309"/>
      <c r="K4" s="309"/>
      <c r="L4" s="309"/>
      <c r="M4" s="309"/>
      <c r="N4" s="309"/>
      <c r="O4" s="53"/>
      <c r="P4" s="53"/>
    </row>
    <row r="5" spans="1:19" s="51" customFormat="1" ht="21" customHeight="1" x14ac:dyDescent="0.45">
      <c r="C5" s="52"/>
      <c r="D5" s="52"/>
      <c r="E5" s="52"/>
      <c r="H5" s="54"/>
      <c r="I5" s="54"/>
      <c r="J5" s="54"/>
      <c r="K5" s="54"/>
      <c r="L5" s="53"/>
      <c r="M5" s="53"/>
      <c r="N5" s="53"/>
      <c r="O5" s="53"/>
      <c r="P5" s="53"/>
      <c r="S5" s="55" t="s">
        <v>43</v>
      </c>
    </row>
    <row r="6" spans="1:19" s="58" customFormat="1" ht="18.75" customHeight="1" x14ac:dyDescent="0.5">
      <c r="A6" s="26"/>
      <c r="B6" s="26"/>
      <c r="C6" s="56"/>
      <c r="D6" s="316" t="s">
        <v>91</v>
      </c>
      <c r="E6" s="316"/>
      <c r="F6" s="316"/>
      <c r="G6" s="316"/>
      <c r="H6" s="316"/>
      <c r="I6" s="57"/>
      <c r="K6" s="26"/>
      <c r="L6" s="107"/>
      <c r="M6" s="94"/>
      <c r="N6" s="93"/>
      <c r="O6" s="93"/>
      <c r="P6" s="93" t="s">
        <v>74</v>
      </c>
      <c r="Q6" s="93"/>
      <c r="R6" s="93"/>
      <c r="S6" s="95"/>
    </row>
    <row r="7" spans="1:19" x14ac:dyDescent="0.45">
      <c r="A7" s="59" t="s">
        <v>0</v>
      </c>
      <c r="B7" s="59" t="s">
        <v>3</v>
      </c>
      <c r="C7" s="60" t="s">
        <v>25</v>
      </c>
      <c r="D7" s="61" t="s">
        <v>27</v>
      </c>
      <c r="E7" s="26" t="s">
        <v>28</v>
      </c>
      <c r="F7" s="61" t="s">
        <v>30</v>
      </c>
      <c r="G7" s="26" t="s">
        <v>36</v>
      </c>
      <c r="H7" s="26" t="s">
        <v>32</v>
      </c>
      <c r="I7" s="62" t="s">
        <v>34</v>
      </c>
      <c r="K7" s="59" t="s">
        <v>0</v>
      </c>
      <c r="L7" s="59" t="s">
        <v>3</v>
      </c>
      <c r="M7" s="59" t="s">
        <v>25</v>
      </c>
      <c r="N7" s="59" t="s">
        <v>27</v>
      </c>
      <c r="O7" s="59" t="s">
        <v>28</v>
      </c>
      <c r="P7" s="63" t="s">
        <v>30</v>
      </c>
      <c r="Q7" s="59" t="s">
        <v>36</v>
      </c>
      <c r="R7" s="59" t="s">
        <v>32</v>
      </c>
      <c r="S7" s="63" t="s">
        <v>34</v>
      </c>
    </row>
    <row r="8" spans="1:19" x14ac:dyDescent="0.45">
      <c r="A8" s="64"/>
      <c r="B8" s="108"/>
      <c r="C8" s="65" t="s">
        <v>26</v>
      </c>
      <c r="D8" s="66" t="s">
        <v>26</v>
      </c>
      <c r="E8" s="66" t="s">
        <v>29</v>
      </c>
      <c r="F8" s="66" t="s">
        <v>31</v>
      </c>
      <c r="G8" s="66" t="s">
        <v>35</v>
      </c>
      <c r="H8" s="66" t="s">
        <v>33</v>
      </c>
      <c r="I8" s="67" t="s">
        <v>1</v>
      </c>
      <c r="K8" s="64"/>
      <c r="L8" s="108"/>
      <c r="M8" s="66" t="s">
        <v>26</v>
      </c>
      <c r="N8" s="66" t="s">
        <v>26</v>
      </c>
      <c r="O8" s="66" t="s">
        <v>29</v>
      </c>
      <c r="P8" s="66" t="s">
        <v>31</v>
      </c>
      <c r="Q8" s="66" t="s">
        <v>35</v>
      </c>
      <c r="R8" s="66" t="s">
        <v>33</v>
      </c>
      <c r="S8" s="66" t="s">
        <v>1</v>
      </c>
    </row>
    <row r="9" spans="1:19" s="68" customFormat="1" x14ac:dyDescent="0.45">
      <c r="A9" s="43">
        <v>1</v>
      </c>
      <c r="B9" s="100" t="s">
        <v>76</v>
      </c>
      <c r="C9" s="31"/>
      <c r="D9" s="31"/>
      <c r="E9" s="42"/>
      <c r="F9" s="31"/>
      <c r="G9" s="31"/>
      <c r="H9" s="31"/>
      <c r="I9" s="31"/>
      <c r="K9" s="43">
        <v>1</v>
      </c>
      <c r="L9" s="100" t="s">
        <v>76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</row>
    <row r="10" spans="1:19" s="70" customFormat="1" x14ac:dyDescent="0.45">
      <c r="A10" s="38">
        <v>2</v>
      </c>
      <c r="B10" s="30" t="s">
        <v>77</v>
      </c>
      <c r="C10" s="69"/>
      <c r="D10" s="69"/>
      <c r="E10" s="75"/>
      <c r="F10" s="69"/>
      <c r="G10" s="69"/>
      <c r="H10" s="31"/>
      <c r="I10" s="69"/>
      <c r="K10" s="38">
        <v>2</v>
      </c>
      <c r="L10" s="30" t="s">
        <v>77</v>
      </c>
      <c r="M10" s="69">
        <v>7</v>
      </c>
      <c r="N10" s="69">
        <v>7</v>
      </c>
      <c r="O10" s="148">
        <v>2000</v>
      </c>
      <c r="P10" s="69">
        <f>(N10*O10)/1000</f>
        <v>14</v>
      </c>
      <c r="Q10" s="69">
        <v>25</v>
      </c>
      <c r="R10" s="87">
        <f>(P10*Q10)/1000</f>
        <v>0.35</v>
      </c>
      <c r="S10" s="69">
        <v>4</v>
      </c>
    </row>
    <row r="11" spans="1:19" s="70" customFormat="1" x14ac:dyDescent="0.45">
      <c r="A11" s="38">
        <v>3</v>
      </c>
      <c r="B11" s="30" t="s">
        <v>78</v>
      </c>
      <c r="C11" s="69"/>
      <c r="D11" s="69"/>
      <c r="E11" s="75"/>
      <c r="F11" s="69"/>
      <c r="G11" s="69"/>
      <c r="H11" s="31"/>
      <c r="I11" s="69"/>
      <c r="K11" s="38">
        <v>3</v>
      </c>
      <c r="L11" s="30" t="s">
        <v>78</v>
      </c>
      <c r="M11" s="69">
        <v>2</v>
      </c>
      <c r="N11" s="69">
        <v>2</v>
      </c>
      <c r="O11" s="148">
        <v>2000</v>
      </c>
      <c r="P11" s="69">
        <f t="shared" ref="P11:P12" si="0">(N11*O11)/1000</f>
        <v>4</v>
      </c>
      <c r="Q11" s="69">
        <v>25</v>
      </c>
      <c r="R11" s="87">
        <f>(P11*Q11)/1000</f>
        <v>0.1</v>
      </c>
      <c r="S11" s="69">
        <v>4</v>
      </c>
    </row>
    <row r="12" spans="1:19" s="70" customFormat="1" x14ac:dyDescent="0.45">
      <c r="A12" s="38">
        <v>4</v>
      </c>
      <c r="B12" s="30" t="s">
        <v>80</v>
      </c>
      <c r="C12" s="69"/>
      <c r="D12" s="69"/>
      <c r="E12" s="75"/>
      <c r="F12" s="69"/>
      <c r="G12" s="69"/>
      <c r="H12" s="81"/>
      <c r="I12" s="69"/>
      <c r="K12" s="158">
        <v>4</v>
      </c>
      <c r="L12" s="159" t="s">
        <v>80</v>
      </c>
      <c r="M12" s="160">
        <v>4</v>
      </c>
      <c r="N12" s="160">
        <v>4</v>
      </c>
      <c r="O12" s="238">
        <v>2000</v>
      </c>
      <c r="P12" s="160">
        <f t="shared" si="0"/>
        <v>8</v>
      </c>
      <c r="Q12" s="160">
        <v>25</v>
      </c>
      <c r="R12" s="239">
        <f>(P12*Q12)/1000</f>
        <v>0.2</v>
      </c>
      <c r="S12" s="160">
        <v>3</v>
      </c>
    </row>
    <row r="13" spans="1:19" x14ac:dyDescent="0.45">
      <c r="A13" s="71"/>
      <c r="B13" s="71"/>
      <c r="C13" s="72"/>
      <c r="D13" s="72"/>
      <c r="E13" s="74"/>
      <c r="F13" s="72"/>
      <c r="G13" s="72"/>
      <c r="H13" s="72"/>
      <c r="I13" s="72"/>
      <c r="K13" s="317" t="s">
        <v>2</v>
      </c>
      <c r="L13" s="318"/>
      <c r="M13" s="84">
        <f>SUM(M9:M12)</f>
        <v>13</v>
      </c>
      <c r="N13" s="84">
        <f>SUM(N9:N12)</f>
        <v>13</v>
      </c>
      <c r="O13" s="144">
        <v>2000</v>
      </c>
      <c r="P13" s="84">
        <f>SUM(P9:P12)</f>
        <v>26</v>
      </c>
      <c r="Q13" s="84">
        <v>25</v>
      </c>
      <c r="R13" s="84">
        <f>SUM(R9:R12)</f>
        <v>0.64999999999999991</v>
      </c>
      <c r="S13" s="84">
        <f>SUM(S9:S12)</f>
        <v>11</v>
      </c>
    </row>
    <row r="15" spans="1:19" ht="23.25" x14ac:dyDescent="0.5">
      <c r="O15" s="351" t="s">
        <v>154</v>
      </c>
      <c r="P15" s="351"/>
      <c r="Q15" s="351"/>
      <c r="R15" s="351"/>
      <c r="S15" s="351"/>
    </row>
    <row r="16" spans="1:19" ht="23.25" x14ac:dyDescent="0.5">
      <c r="O16" s="278"/>
      <c r="P16" s="120" t="s">
        <v>171</v>
      </c>
      <c r="Q16" s="120"/>
      <c r="R16" s="120"/>
      <c r="S16" s="120"/>
    </row>
    <row r="17" spans="15:19" ht="23.25" x14ac:dyDescent="0.5">
      <c r="O17" s="121" t="s">
        <v>67</v>
      </c>
      <c r="P17" s="120" t="s">
        <v>172</v>
      </c>
      <c r="Q17" s="120"/>
      <c r="R17" s="120"/>
      <c r="S17" s="120"/>
    </row>
  </sheetData>
  <mergeCells count="5">
    <mergeCell ref="F3:N3"/>
    <mergeCell ref="F4:N4"/>
    <mergeCell ref="D6:H6"/>
    <mergeCell ref="K13:L13"/>
    <mergeCell ref="O15:S15"/>
  </mergeCells>
  <phoneticPr fontId="16" type="noConversion"/>
  <pageMargins left="0.22" right="0.27" top="0.56999999999999995" bottom="0.53" header="0.5" footer="0.5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7"/>
  <sheetViews>
    <sheetView zoomScale="90" zoomScaleNormal="90" workbookViewId="0">
      <selection activeCell="Q17" sqref="Q17"/>
    </sheetView>
  </sheetViews>
  <sheetFormatPr defaultColWidth="9.140625" defaultRowHeight="21" x14ac:dyDescent="0.45"/>
  <cols>
    <col min="1" max="1" width="4.42578125" style="47" customWidth="1"/>
    <col min="2" max="2" width="8.140625" style="47" bestFit="1" customWidth="1"/>
    <col min="3" max="3" width="9.85546875" style="47" customWidth="1"/>
    <col min="4" max="4" width="10.85546875" style="47" customWidth="1"/>
    <col min="5" max="5" width="10.28515625" style="47" customWidth="1"/>
    <col min="6" max="6" width="9.85546875" style="47" customWidth="1"/>
    <col min="7" max="7" width="11.7109375" style="47" customWidth="1"/>
    <col min="8" max="8" width="9.140625" style="47"/>
    <col min="9" max="9" width="11.42578125" style="47" customWidth="1"/>
    <col min="10" max="10" width="1.42578125" style="47" customWidth="1"/>
    <col min="11" max="11" width="5.140625" style="47" customWidth="1"/>
    <col min="12" max="12" width="8.140625" style="47" bestFit="1" customWidth="1"/>
    <col min="13" max="13" width="8.5703125" style="47" customWidth="1"/>
    <col min="14" max="14" width="11.85546875" style="47" customWidth="1"/>
    <col min="15" max="15" width="11" style="47" customWidth="1"/>
    <col min="16" max="16" width="10.28515625" style="47" customWidth="1"/>
    <col min="17" max="17" width="9.5703125" style="47" customWidth="1"/>
    <col min="18" max="18" width="11.7109375" style="47" customWidth="1"/>
    <col min="19" max="19" width="9.28515625" style="47" customWidth="1"/>
    <col min="20" max="20" width="10.28515625" style="47" customWidth="1"/>
    <col min="21" max="16384" width="9.140625" style="47"/>
  </cols>
  <sheetData>
    <row r="1" spans="1:20" ht="21" customHeight="1" x14ac:dyDescent="0.45"/>
    <row r="2" spans="1:20" ht="21" customHeight="1" x14ac:dyDescent="0.45"/>
    <row r="3" spans="1:20" s="48" customFormat="1" ht="23.25" customHeight="1" x14ac:dyDescent="0.5">
      <c r="E3" s="49" t="s">
        <v>24</v>
      </c>
      <c r="F3" s="315" t="s">
        <v>169</v>
      </c>
      <c r="G3" s="315"/>
      <c r="H3" s="315"/>
      <c r="I3" s="315"/>
      <c r="J3" s="315"/>
      <c r="K3" s="315"/>
      <c r="L3" s="315"/>
      <c r="M3" s="315"/>
      <c r="N3" s="315"/>
      <c r="O3" s="315"/>
      <c r="P3" s="50"/>
      <c r="Q3" s="13"/>
    </row>
    <row r="4" spans="1:20" s="51" customFormat="1" ht="20.25" customHeight="1" x14ac:dyDescent="0.45">
      <c r="C4" s="52" t="s">
        <v>13</v>
      </c>
      <c r="D4" s="52"/>
      <c r="E4" s="52"/>
      <c r="F4" s="309" t="s">
        <v>82</v>
      </c>
      <c r="G4" s="309"/>
      <c r="H4" s="309"/>
      <c r="I4" s="309"/>
      <c r="J4" s="309"/>
      <c r="K4" s="309"/>
      <c r="L4" s="309"/>
      <c r="M4" s="309"/>
      <c r="N4" s="309"/>
      <c r="O4" s="309"/>
      <c r="P4" s="53"/>
      <c r="Q4" s="53"/>
    </row>
    <row r="5" spans="1:20" s="51" customFormat="1" ht="21" customHeight="1" x14ac:dyDescent="0.45">
      <c r="C5" s="52"/>
      <c r="D5" s="52"/>
      <c r="E5" s="52"/>
      <c r="H5" s="54"/>
      <c r="I5" s="54"/>
      <c r="J5" s="54"/>
      <c r="K5" s="54"/>
      <c r="L5" s="53"/>
      <c r="M5" s="53"/>
      <c r="N5" s="53"/>
      <c r="O5" s="53"/>
      <c r="P5" s="53"/>
      <c r="Q5" s="53"/>
      <c r="T5" s="55" t="s">
        <v>44</v>
      </c>
    </row>
    <row r="6" spans="1:20" s="58" customFormat="1" ht="18.75" customHeight="1" x14ac:dyDescent="0.5">
      <c r="A6" s="26"/>
      <c r="B6" s="26"/>
      <c r="C6" s="119"/>
      <c r="D6" s="316" t="s">
        <v>92</v>
      </c>
      <c r="E6" s="316"/>
      <c r="F6" s="316"/>
      <c r="G6" s="316"/>
      <c r="H6" s="316"/>
      <c r="I6" s="114"/>
      <c r="J6" s="115"/>
      <c r="K6" s="26"/>
      <c r="L6" s="107"/>
      <c r="M6" s="94"/>
      <c r="N6" s="186"/>
      <c r="O6" s="93"/>
      <c r="P6" s="93"/>
      <c r="Q6" s="93"/>
      <c r="R6" s="93"/>
      <c r="S6" s="93"/>
      <c r="T6" s="95"/>
    </row>
    <row r="7" spans="1:20" x14ac:dyDescent="0.45">
      <c r="A7" s="59" t="s">
        <v>0</v>
      </c>
      <c r="B7" s="59" t="s">
        <v>3</v>
      </c>
      <c r="C7" s="60" t="s">
        <v>25</v>
      </c>
      <c r="D7" s="26" t="s">
        <v>27</v>
      </c>
      <c r="E7" s="26" t="s">
        <v>28</v>
      </c>
      <c r="F7" s="26" t="s">
        <v>30</v>
      </c>
      <c r="G7" s="26" t="s">
        <v>36</v>
      </c>
      <c r="H7" s="26" t="s">
        <v>32</v>
      </c>
      <c r="I7" s="116" t="s">
        <v>34</v>
      </c>
      <c r="J7" s="68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x14ac:dyDescent="0.45">
      <c r="A8" s="117"/>
      <c r="B8" s="118"/>
      <c r="C8" s="65" t="s">
        <v>26</v>
      </c>
      <c r="D8" s="66" t="s">
        <v>26</v>
      </c>
      <c r="E8" s="66" t="s">
        <v>29</v>
      </c>
      <c r="F8" s="66" t="s">
        <v>31</v>
      </c>
      <c r="G8" s="66" t="s">
        <v>35</v>
      </c>
      <c r="H8" s="66" t="s">
        <v>33</v>
      </c>
      <c r="I8" s="67" t="s">
        <v>1</v>
      </c>
      <c r="J8" s="68"/>
      <c r="K8" s="117"/>
      <c r="L8" s="118"/>
      <c r="M8" s="66"/>
      <c r="N8" s="66"/>
      <c r="O8" s="66"/>
      <c r="P8" s="66"/>
      <c r="Q8" s="66"/>
      <c r="R8" s="66"/>
      <c r="S8" s="66"/>
      <c r="T8" s="66"/>
    </row>
    <row r="9" spans="1:20" s="68" customFormat="1" x14ac:dyDescent="0.45">
      <c r="A9" s="43">
        <v>1</v>
      </c>
      <c r="B9" s="100" t="s">
        <v>76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K9" s="43"/>
      <c r="L9" s="100"/>
      <c r="M9" s="17"/>
      <c r="N9" s="17"/>
      <c r="O9" s="17"/>
      <c r="P9" s="86"/>
      <c r="Q9" s="85"/>
      <c r="R9" s="69"/>
      <c r="S9" s="87"/>
      <c r="T9" s="17"/>
    </row>
    <row r="10" spans="1:20" s="70" customFormat="1" x14ac:dyDescent="0.45">
      <c r="A10" s="38">
        <v>2</v>
      </c>
      <c r="B10" s="30" t="s">
        <v>77</v>
      </c>
      <c r="C10" s="69">
        <v>1</v>
      </c>
      <c r="D10" s="69">
        <v>1</v>
      </c>
      <c r="E10" s="75">
        <v>5000</v>
      </c>
      <c r="F10" s="69">
        <f>(D10*E10)/1000</f>
        <v>5</v>
      </c>
      <c r="G10" s="69">
        <v>8</v>
      </c>
      <c r="H10" s="137">
        <f>(F10*G10)/1000</f>
        <v>0.04</v>
      </c>
      <c r="I10" s="69">
        <v>4</v>
      </c>
      <c r="K10" s="38"/>
      <c r="L10" s="30"/>
      <c r="M10" s="69"/>
      <c r="N10" s="69"/>
      <c r="O10" s="69"/>
      <c r="P10" s="87"/>
      <c r="Q10" s="69"/>
      <c r="R10" s="69"/>
      <c r="S10" s="87"/>
      <c r="T10" s="69"/>
    </row>
    <row r="11" spans="1:20" s="70" customFormat="1" x14ac:dyDescent="0.45">
      <c r="A11" s="38">
        <v>3</v>
      </c>
      <c r="B11" s="30" t="s">
        <v>78</v>
      </c>
      <c r="C11" s="69">
        <v>1</v>
      </c>
      <c r="D11" s="69">
        <v>1</v>
      </c>
      <c r="E11" s="75">
        <v>5000</v>
      </c>
      <c r="F11" s="69">
        <f t="shared" ref="F11:F12" si="0">(D11*E11)/1000</f>
        <v>5</v>
      </c>
      <c r="G11" s="69">
        <v>8</v>
      </c>
      <c r="H11" s="137">
        <f>(F11*G11)/1000</f>
        <v>0.04</v>
      </c>
      <c r="I11" s="69">
        <v>4</v>
      </c>
      <c r="K11" s="38"/>
      <c r="L11" s="30"/>
      <c r="M11" s="69"/>
      <c r="N11" s="69"/>
      <c r="O11" s="69"/>
      <c r="P11" s="148"/>
      <c r="Q11" s="69"/>
      <c r="R11" s="69"/>
      <c r="S11" s="87"/>
      <c r="T11" s="69"/>
    </row>
    <row r="12" spans="1:20" s="70" customFormat="1" x14ac:dyDescent="0.45">
      <c r="A12" s="38">
        <v>4</v>
      </c>
      <c r="B12" s="30" t="s">
        <v>80</v>
      </c>
      <c r="C12" s="69">
        <v>1</v>
      </c>
      <c r="D12" s="69">
        <v>1</v>
      </c>
      <c r="E12" s="75">
        <v>5000</v>
      </c>
      <c r="F12" s="69">
        <f t="shared" si="0"/>
        <v>5</v>
      </c>
      <c r="G12" s="69">
        <v>8</v>
      </c>
      <c r="H12" s="137">
        <f>(F12*G12)/1000</f>
        <v>0.04</v>
      </c>
      <c r="I12" s="69">
        <v>3</v>
      </c>
      <c r="K12" s="38"/>
      <c r="L12" s="30"/>
      <c r="M12" s="69"/>
      <c r="N12" s="69"/>
      <c r="O12" s="69"/>
      <c r="P12" s="87"/>
      <c r="Q12" s="69"/>
      <c r="R12" s="69"/>
      <c r="S12" s="87"/>
      <c r="T12" s="69"/>
    </row>
    <row r="13" spans="1:20" x14ac:dyDescent="0.45">
      <c r="A13" s="71"/>
      <c r="B13" s="71"/>
      <c r="C13" s="84">
        <f>SUM(C9:C12)</f>
        <v>3</v>
      </c>
      <c r="D13" s="84">
        <f>SUM(D9:D12)</f>
        <v>3</v>
      </c>
      <c r="E13" s="144">
        <v>5000</v>
      </c>
      <c r="F13" s="84">
        <f>SUM(F9:F12)</f>
        <v>15</v>
      </c>
      <c r="G13" s="84">
        <v>8</v>
      </c>
      <c r="H13" s="84">
        <f>SUM(H9:H12)</f>
        <v>0.12</v>
      </c>
      <c r="I13" s="84">
        <f>SUM(I9:I12)</f>
        <v>11</v>
      </c>
      <c r="K13" s="66"/>
      <c r="L13" s="66"/>
      <c r="M13" s="149"/>
      <c r="N13" s="149"/>
      <c r="O13" s="149"/>
      <c r="P13" s="150"/>
      <c r="Q13" s="149"/>
      <c r="R13" s="149"/>
      <c r="S13" s="149"/>
      <c r="T13" s="149"/>
    </row>
    <row r="15" spans="1:20" ht="23.25" x14ac:dyDescent="0.5">
      <c r="P15" s="351" t="s">
        <v>154</v>
      </c>
      <c r="Q15" s="351"/>
      <c r="R15" s="351"/>
      <c r="S15" s="351"/>
      <c r="T15" s="351"/>
    </row>
    <row r="16" spans="1:20" ht="23.25" x14ac:dyDescent="0.5">
      <c r="P16" s="278"/>
      <c r="Q16" s="120" t="s">
        <v>171</v>
      </c>
      <c r="R16" s="120"/>
      <c r="S16" s="120"/>
      <c r="T16" s="120"/>
    </row>
    <row r="17" spans="16:20" ht="23.25" x14ac:dyDescent="0.5">
      <c r="P17" s="121" t="s">
        <v>67</v>
      </c>
      <c r="Q17" s="120" t="s">
        <v>172</v>
      </c>
      <c r="R17" s="120"/>
      <c r="S17" s="120"/>
      <c r="T17" s="120"/>
    </row>
  </sheetData>
  <mergeCells count="4">
    <mergeCell ref="F3:O3"/>
    <mergeCell ref="F4:O4"/>
    <mergeCell ref="D6:H6"/>
    <mergeCell ref="P15:T15"/>
  </mergeCells>
  <phoneticPr fontId="0" type="noConversion"/>
  <pageMargins left="0.18" right="0.19685039370078741" top="0.39370078740157483" bottom="0.39370078740157483" header="0.31496062992125984" footer="0.31496062992125984"/>
  <pageSetup paperSize="9"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8"/>
  <sheetViews>
    <sheetView tabSelected="1" topLeftCell="A34" zoomScale="93" zoomScaleNormal="93" workbookViewId="0">
      <selection activeCell="I39" sqref="I39"/>
    </sheetView>
  </sheetViews>
  <sheetFormatPr defaultColWidth="9.140625" defaultRowHeight="23.25" x14ac:dyDescent="0.5"/>
  <cols>
    <col min="1" max="1" width="5" style="151" customWidth="1"/>
    <col min="2" max="2" width="39.85546875" style="151" customWidth="1"/>
    <col min="3" max="4" width="6.5703125" style="151" customWidth="1"/>
    <col min="5" max="8" width="10.28515625" style="151" customWidth="1"/>
    <col min="9" max="10" width="14.7109375" style="151" customWidth="1"/>
    <col min="11" max="11" width="24.85546875" style="151" customWidth="1"/>
    <col min="12" max="12" width="13.28515625" style="151" customWidth="1"/>
    <col min="13" max="13" width="27.85546875" style="151" customWidth="1"/>
    <col min="14" max="16384" width="9.140625" style="151"/>
  </cols>
  <sheetData>
    <row r="1" spans="1:13" x14ac:dyDescent="0.5">
      <c r="A1" s="315" t="s">
        <v>170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x14ac:dyDescent="0.5">
      <c r="A2" s="315" t="s">
        <v>106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</row>
    <row r="3" spans="1:13" x14ac:dyDescent="0.5">
      <c r="A3" s="315" t="s">
        <v>94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</row>
    <row r="4" spans="1:13" x14ac:dyDescent="0.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3" x14ac:dyDescent="0.5">
      <c r="A5" s="360" t="s">
        <v>95</v>
      </c>
      <c r="B5" s="360" t="s">
        <v>96</v>
      </c>
      <c r="C5" s="361" t="s">
        <v>97</v>
      </c>
      <c r="D5" s="361"/>
      <c r="E5" s="361"/>
      <c r="F5" s="362" t="s">
        <v>129</v>
      </c>
      <c r="G5" s="362"/>
      <c r="H5" s="201" t="s">
        <v>130</v>
      </c>
      <c r="I5" s="360" t="s">
        <v>98</v>
      </c>
      <c r="J5" s="362" t="s">
        <v>134</v>
      </c>
      <c r="K5" s="360" t="s">
        <v>99</v>
      </c>
      <c r="L5" s="360" t="s">
        <v>100</v>
      </c>
      <c r="M5" s="360" t="s">
        <v>101</v>
      </c>
    </row>
    <row r="6" spans="1:13" x14ac:dyDescent="0.5">
      <c r="A6" s="360"/>
      <c r="B6" s="360"/>
      <c r="C6" s="153" t="s">
        <v>102</v>
      </c>
      <c r="D6" s="153" t="s">
        <v>0</v>
      </c>
      <c r="E6" s="153" t="s">
        <v>103</v>
      </c>
      <c r="F6" s="200" t="s">
        <v>131</v>
      </c>
      <c r="G6" s="200" t="s">
        <v>132</v>
      </c>
      <c r="H6" s="202" t="s">
        <v>133</v>
      </c>
      <c r="I6" s="360"/>
      <c r="J6" s="362"/>
      <c r="K6" s="360"/>
      <c r="L6" s="360"/>
      <c r="M6" s="360"/>
    </row>
    <row r="7" spans="1:13" ht="23.25" customHeight="1" x14ac:dyDescent="0.5">
      <c r="A7" s="156">
        <v>1</v>
      </c>
      <c r="B7" s="210" t="s">
        <v>108</v>
      </c>
      <c r="C7" s="211" t="s">
        <v>109</v>
      </c>
      <c r="D7" s="197">
        <v>2</v>
      </c>
      <c r="E7" s="197" t="s">
        <v>76</v>
      </c>
      <c r="F7" s="197"/>
      <c r="G7" s="197"/>
      <c r="H7" s="212" t="s">
        <v>137</v>
      </c>
      <c r="I7" s="197">
        <v>34</v>
      </c>
      <c r="J7" s="197">
        <v>2</v>
      </c>
      <c r="K7" s="210" t="s">
        <v>112</v>
      </c>
      <c r="L7" s="197"/>
      <c r="M7" s="172" t="s">
        <v>142</v>
      </c>
    </row>
    <row r="8" spans="1:13" x14ac:dyDescent="0.5">
      <c r="A8" s="153"/>
      <c r="B8" s="210"/>
      <c r="C8" s="197"/>
      <c r="D8" s="197"/>
      <c r="E8" s="197"/>
      <c r="F8" s="197"/>
      <c r="G8" s="197"/>
      <c r="H8" s="197"/>
      <c r="I8" s="197"/>
      <c r="J8" s="197"/>
      <c r="K8" s="210"/>
      <c r="L8" s="197"/>
      <c r="M8" s="173"/>
    </row>
    <row r="9" spans="1:13" x14ac:dyDescent="0.5">
      <c r="A9" s="154" t="s">
        <v>2</v>
      </c>
      <c r="B9" s="153"/>
      <c r="C9" s="153"/>
      <c r="D9" s="153"/>
      <c r="E9" s="153"/>
      <c r="F9" s="198"/>
      <c r="G9" s="198"/>
      <c r="H9" s="198"/>
      <c r="I9" s="154">
        <f>SUM(I7:I8)</f>
        <v>34</v>
      </c>
      <c r="J9" s="154"/>
      <c r="K9" s="153"/>
      <c r="L9" s="153"/>
      <c r="M9" s="153"/>
    </row>
    <row r="10" spans="1:13" x14ac:dyDescent="0.5">
      <c r="A10" s="174"/>
      <c r="B10" s="123"/>
      <c r="C10" s="123"/>
      <c r="D10" s="123"/>
      <c r="E10" s="123"/>
      <c r="F10" s="123"/>
      <c r="G10" s="123"/>
      <c r="H10" s="123"/>
      <c r="I10" s="174"/>
      <c r="J10" s="174"/>
      <c r="K10" s="123"/>
      <c r="L10" s="123"/>
      <c r="M10" s="123"/>
    </row>
    <row r="11" spans="1:13" x14ac:dyDescent="0.5">
      <c r="A11" s="315" t="s">
        <v>170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</row>
    <row r="12" spans="1:13" x14ac:dyDescent="0.5">
      <c r="A12" s="315" t="s">
        <v>107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</row>
    <row r="13" spans="1:13" x14ac:dyDescent="0.5">
      <c r="A13" s="315" t="s">
        <v>104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</row>
    <row r="14" spans="1:13" x14ac:dyDescent="0.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13" x14ac:dyDescent="0.5">
      <c r="A15" s="360" t="s">
        <v>95</v>
      </c>
      <c r="B15" s="360" t="s">
        <v>96</v>
      </c>
      <c r="C15" s="361" t="s">
        <v>97</v>
      </c>
      <c r="D15" s="361"/>
      <c r="E15" s="361"/>
      <c r="F15" s="362" t="s">
        <v>129</v>
      </c>
      <c r="G15" s="362"/>
      <c r="H15" s="201" t="s">
        <v>130</v>
      </c>
      <c r="I15" s="360" t="s">
        <v>98</v>
      </c>
      <c r="J15" s="362" t="s">
        <v>134</v>
      </c>
      <c r="K15" s="360" t="s">
        <v>99</v>
      </c>
      <c r="L15" s="360" t="s">
        <v>100</v>
      </c>
      <c r="M15" s="360" t="s">
        <v>101</v>
      </c>
    </row>
    <row r="16" spans="1:13" x14ac:dyDescent="0.5">
      <c r="A16" s="360"/>
      <c r="B16" s="360"/>
      <c r="C16" s="153" t="s">
        <v>102</v>
      </c>
      <c r="D16" s="153" t="s">
        <v>0</v>
      </c>
      <c r="E16" s="153" t="s">
        <v>103</v>
      </c>
      <c r="F16" s="200" t="s">
        <v>131</v>
      </c>
      <c r="G16" s="200" t="s">
        <v>132</v>
      </c>
      <c r="H16" s="202" t="s">
        <v>133</v>
      </c>
      <c r="I16" s="360"/>
      <c r="J16" s="362"/>
      <c r="K16" s="360"/>
      <c r="L16" s="360"/>
      <c r="M16" s="360"/>
    </row>
    <row r="17" spans="1:13" x14ac:dyDescent="0.5">
      <c r="A17" s="153"/>
      <c r="B17" s="153"/>
      <c r="C17" s="153"/>
      <c r="D17" s="153"/>
      <c r="E17" s="153"/>
      <c r="F17" s="198"/>
      <c r="G17" s="198"/>
      <c r="H17" s="198"/>
      <c r="I17" s="153"/>
      <c r="J17" s="198"/>
      <c r="K17" s="153"/>
      <c r="L17" s="153"/>
      <c r="M17" s="155"/>
    </row>
    <row r="18" spans="1:13" x14ac:dyDescent="0.5">
      <c r="A18" s="153"/>
      <c r="B18" s="153"/>
      <c r="C18" s="153"/>
      <c r="D18" s="153"/>
      <c r="E18" s="153"/>
      <c r="F18" s="198"/>
      <c r="G18" s="198"/>
      <c r="H18" s="198"/>
      <c r="I18" s="153"/>
      <c r="J18" s="198"/>
      <c r="K18" s="153"/>
      <c r="L18" s="153"/>
      <c r="M18" s="153"/>
    </row>
    <row r="19" spans="1:13" x14ac:dyDescent="0.5">
      <c r="A19" s="153"/>
      <c r="B19" s="153"/>
      <c r="C19" s="153"/>
      <c r="D19" s="153"/>
      <c r="E19" s="153"/>
      <c r="F19" s="198"/>
      <c r="G19" s="198"/>
      <c r="H19" s="198"/>
      <c r="I19" s="153"/>
      <c r="J19" s="198"/>
      <c r="K19" s="153"/>
      <c r="L19" s="153"/>
      <c r="M19" s="153"/>
    </row>
    <row r="20" spans="1:13" x14ac:dyDescent="0.5">
      <c r="A20" s="153"/>
      <c r="B20" s="153"/>
      <c r="C20" s="153"/>
      <c r="D20" s="153"/>
      <c r="E20" s="153"/>
      <c r="F20" s="198"/>
      <c r="G20" s="198"/>
      <c r="H20" s="198"/>
      <c r="I20" s="153"/>
      <c r="J20" s="198"/>
      <c r="K20" s="153"/>
      <c r="L20" s="153"/>
      <c r="M20" s="153"/>
    </row>
    <row r="21" spans="1:13" x14ac:dyDescent="0.5">
      <c r="A21" s="153"/>
      <c r="B21" s="153"/>
      <c r="C21" s="153"/>
      <c r="D21" s="153"/>
      <c r="E21" s="153"/>
      <c r="F21" s="198"/>
      <c r="G21" s="198"/>
      <c r="H21" s="198"/>
      <c r="I21" s="153"/>
      <c r="J21" s="198"/>
      <c r="K21" s="153"/>
      <c r="L21" s="153"/>
      <c r="M21" s="153"/>
    </row>
    <row r="22" spans="1:13" x14ac:dyDescent="0.5">
      <c r="A22" s="154" t="s">
        <v>2</v>
      </c>
      <c r="B22" s="153"/>
      <c r="C22" s="153"/>
      <c r="D22" s="153"/>
      <c r="E22" s="153"/>
      <c r="F22" s="198"/>
      <c r="G22" s="198"/>
      <c r="H22" s="198"/>
      <c r="I22" s="154"/>
      <c r="J22" s="154"/>
      <c r="K22" s="153"/>
      <c r="L22" s="153"/>
      <c r="M22" s="153"/>
    </row>
    <row r="23" spans="1:13" x14ac:dyDescent="0.5">
      <c r="A23" s="174"/>
      <c r="B23" s="123"/>
      <c r="C23" s="123"/>
      <c r="D23" s="123"/>
      <c r="E23" s="123"/>
      <c r="F23" s="123"/>
      <c r="G23" s="123"/>
      <c r="H23" s="123"/>
      <c r="I23" s="174"/>
      <c r="J23" s="174"/>
      <c r="K23" s="123"/>
      <c r="L23" s="123"/>
      <c r="M23" s="123"/>
    </row>
    <row r="24" spans="1:13" x14ac:dyDescent="0.5">
      <c r="A24" s="174"/>
      <c r="B24" s="123"/>
      <c r="C24" s="123"/>
      <c r="D24" s="123"/>
      <c r="E24" s="123"/>
      <c r="F24" s="123"/>
      <c r="G24" s="123"/>
      <c r="H24" s="123"/>
      <c r="I24" s="174"/>
      <c r="J24" s="174"/>
      <c r="K24" s="123"/>
      <c r="L24" s="123"/>
      <c r="M24" s="123"/>
    </row>
    <row r="25" spans="1:13" x14ac:dyDescent="0.5">
      <c r="A25" s="174"/>
      <c r="B25" s="123"/>
      <c r="C25" s="123"/>
      <c r="D25" s="123"/>
      <c r="E25" s="123"/>
      <c r="F25" s="123"/>
      <c r="G25" s="123"/>
      <c r="H25" s="123"/>
      <c r="I25" s="174"/>
      <c r="J25" s="174"/>
      <c r="K25" s="123"/>
      <c r="L25" s="123"/>
      <c r="M25" s="123"/>
    </row>
    <row r="26" spans="1:13" x14ac:dyDescent="0.5">
      <c r="A26" s="174"/>
      <c r="B26" s="123"/>
      <c r="C26" s="123"/>
      <c r="D26" s="123"/>
      <c r="E26" s="123"/>
      <c r="F26" s="123"/>
      <c r="G26" s="123"/>
      <c r="H26" s="123"/>
      <c r="I26" s="174"/>
      <c r="J26" s="174"/>
      <c r="K26" s="123"/>
      <c r="L26" s="123"/>
      <c r="M26" s="123"/>
    </row>
    <row r="27" spans="1:13" x14ac:dyDescent="0.5">
      <c r="A27" s="174"/>
      <c r="B27" s="123"/>
      <c r="C27" s="123"/>
      <c r="D27" s="123"/>
      <c r="E27" s="123"/>
      <c r="F27" s="123"/>
      <c r="G27" s="123"/>
      <c r="H27" s="123"/>
      <c r="I27" s="174"/>
      <c r="J27" s="174"/>
      <c r="K27" s="123"/>
      <c r="L27" s="123"/>
      <c r="M27" s="123"/>
    </row>
    <row r="28" spans="1:13" x14ac:dyDescent="0.5">
      <c r="A28" s="174"/>
      <c r="B28" s="123"/>
      <c r="C28" s="123"/>
      <c r="D28" s="123"/>
      <c r="E28" s="123"/>
      <c r="F28" s="123"/>
      <c r="G28" s="123"/>
      <c r="H28" s="123"/>
      <c r="I28" s="174"/>
      <c r="J28" s="174"/>
      <c r="K28" s="123"/>
      <c r="L28" s="123"/>
      <c r="M28" s="123"/>
    </row>
    <row r="29" spans="1:13" x14ac:dyDescent="0.5">
      <c r="A29" s="174"/>
      <c r="B29" s="123"/>
      <c r="C29" s="123"/>
      <c r="D29" s="123"/>
      <c r="E29" s="123"/>
      <c r="F29" s="123"/>
      <c r="G29" s="123"/>
      <c r="H29" s="123"/>
      <c r="I29" s="174"/>
      <c r="J29" s="174"/>
      <c r="K29" s="123"/>
      <c r="L29" s="123"/>
      <c r="M29" s="123"/>
    </row>
    <row r="30" spans="1:13" x14ac:dyDescent="0.5">
      <c r="A30" s="315" t="s">
        <v>170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5"/>
    </row>
    <row r="31" spans="1:13" x14ac:dyDescent="0.5">
      <c r="A31" s="315" t="s">
        <v>107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</row>
    <row r="32" spans="1:13" x14ac:dyDescent="0.5">
      <c r="A32" s="315" t="s">
        <v>105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</row>
    <row r="33" spans="1:13" x14ac:dyDescent="0.5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</row>
    <row r="34" spans="1:13" x14ac:dyDescent="0.5">
      <c r="A34" s="360" t="s">
        <v>95</v>
      </c>
      <c r="B34" s="360" t="s">
        <v>96</v>
      </c>
      <c r="C34" s="361" t="s">
        <v>97</v>
      </c>
      <c r="D34" s="361"/>
      <c r="E34" s="361"/>
      <c r="F34" s="362" t="s">
        <v>129</v>
      </c>
      <c r="G34" s="362"/>
      <c r="H34" s="201" t="s">
        <v>130</v>
      </c>
      <c r="I34" s="360" t="s">
        <v>98</v>
      </c>
      <c r="J34" s="362" t="s">
        <v>134</v>
      </c>
      <c r="K34" s="360" t="s">
        <v>99</v>
      </c>
      <c r="L34" s="360" t="s">
        <v>100</v>
      </c>
      <c r="M34" s="360" t="s">
        <v>101</v>
      </c>
    </row>
    <row r="35" spans="1:13" x14ac:dyDescent="0.5">
      <c r="A35" s="360"/>
      <c r="B35" s="360"/>
      <c r="C35" s="153" t="s">
        <v>102</v>
      </c>
      <c r="D35" s="153" t="s">
        <v>0</v>
      </c>
      <c r="E35" s="153" t="s">
        <v>103</v>
      </c>
      <c r="F35" s="200" t="s">
        <v>131</v>
      </c>
      <c r="G35" s="200" t="s">
        <v>132</v>
      </c>
      <c r="H35" s="202" t="s">
        <v>133</v>
      </c>
      <c r="I35" s="360"/>
      <c r="J35" s="362"/>
      <c r="K35" s="360"/>
      <c r="L35" s="360"/>
      <c r="M35" s="360"/>
    </row>
    <row r="36" spans="1:13" x14ac:dyDescent="0.5">
      <c r="A36" s="171">
        <v>1</v>
      </c>
      <c r="B36" s="240" t="s">
        <v>143</v>
      </c>
      <c r="C36" s="223"/>
      <c r="D36" s="185">
        <v>1</v>
      </c>
      <c r="E36" s="203" t="s">
        <v>76</v>
      </c>
      <c r="F36" s="223"/>
      <c r="G36" s="223"/>
      <c r="H36" s="199" t="s">
        <v>151</v>
      </c>
      <c r="I36" s="224">
        <v>10</v>
      </c>
      <c r="J36" s="224">
        <v>2</v>
      </c>
      <c r="K36" s="225" t="s">
        <v>150</v>
      </c>
      <c r="L36" s="225"/>
      <c r="M36" s="225" t="s">
        <v>144</v>
      </c>
    </row>
    <row r="37" spans="1:13" x14ac:dyDescent="0.5">
      <c r="A37" s="171">
        <v>2</v>
      </c>
      <c r="B37" s="241" t="s">
        <v>136</v>
      </c>
      <c r="C37" s="175" t="s">
        <v>109</v>
      </c>
      <c r="D37" s="156">
        <v>2</v>
      </c>
      <c r="E37" s="204" t="s">
        <v>76</v>
      </c>
      <c r="F37" s="156"/>
      <c r="G37" s="156"/>
      <c r="H37" s="156" t="s">
        <v>135</v>
      </c>
      <c r="I37" s="156">
        <v>25</v>
      </c>
      <c r="J37" s="156">
        <v>1</v>
      </c>
      <c r="K37" s="205" t="s">
        <v>112</v>
      </c>
      <c r="L37" s="205" t="s">
        <v>110</v>
      </c>
      <c r="M37" s="206" t="s">
        <v>114</v>
      </c>
    </row>
    <row r="38" spans="1:13" x14ac:dyDescent="0.5">
      <c r="A38" s="171">
        <v>3</v>
      </c>
      <c r="B38" s="241" t="s">
        <v>157</v>
      </c>
      <c r="C38" s="175"/>
      <c r="D38" s="156">
        <v>1</v>
      </c>
      <c r="E38" s="204" t="s">
        <v>76</v>
      </c>
      <c r="F38" s="156"/>
      <c r="G38" s="156"/>
      <c r="H38" s="156"/>
      <c r="I38" s="156">
        <v>14</v>
      </c>
      <c r="J38" s="156"/>
      <c r="K38" s="205"/>
      <c r="L38" s="205"/>
      <c r="M38" s="206" t="s">
        <v>159</v>
      </c>
    </row>
    <row r="39" spans="1:13" x14ac:dyDescent="0.5">
      <c r="A39" s="171">
        <v>4</v>
      </c>
      <c r="B39" s="241" t="s">
        <v>174</v>
      </c>
      <c r="C39" s="175"/>
      <c r="D39" s="156">
        <v>2</v>
      </c>
      <c r="E39" s="204" t="s">
        <v>76</v>
      </c>
      <c r="F39" s="156"/>
      <c r="G39" s="156"/>
      <c r="H39" s="156"/>
      <c r="I39" s="156">
        <v>7</v>
      </c>
      <c r="J39" s="156"/>
      <c r="K39" s="205"/>
      <c r="L39" s="205"/>
      <c r="M39" s="206" t="s">
        <v>158</v>
      </c>
    </row>
    <row r="40" spans="1:13" x14ac:dyDescent="0.5">
      <c r="A40" s="154" t="s">
        <v>2</v>
      </c>
      <c r="B40" s="219"/>
      <c r="C40" s="219"/>
      <c r="D40" s="219"/>
      <c r="E40" s="219"/>
      <c r="F40" s="219"/>
      <c r="G40" s="219"/>
      <c r="H40" s="219"/>
      <c r="I40" s="154">
        <f>SUM(I36:I37)</f>
        <v>35</v>
      </c>
      <c r="J40" s="154"/>
      <c r="K40" s="219"/>
      <c r="L40" s="219"/>
      <c r="M40" s="219"/>
    </row>
    <row r="42" spans="1:13" x14ac:dyDescent="0.5">
      <c r="A42" s="315" t="s">
        <v>170</v>
      </c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</row>
    <row r="43" spans="1:13" x14ac:dyDescent="0.5">
      <c r="A43" s="315" t="s">
        <v>107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</row>
    <row r="44" spans="1:13" x14ac:dyDescent="0.5">
      <c r="A44" s="315" t="s">
        <v>113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</row>
    <row r="45" spans="1:13" ht="23.45" customHeight="1" x14ac:dyDescent="0.5">
      <c r="A45" s="360" t="s">
        <v>95</v>
      </c>
      <c r="B45" s="360" t="s">
        <v>96</v>
      </c>
      <c r="C45" s="361" t="s">
        <v>97</v>
      </c>
      <c r="D45" s="361"/>
      <c r="E45" s="361"/>
      <c r="F45" s="362" t="s">
        <v>129</v>
      </c>
      <c r="G45" s="362"/>
      <c r="H45" s="201" t="s">
        <v>130</v>
      </c>
      <c r="I45" s="360" t="s">
        <v>98</v>
      </c>
      <c r="J45" s="362" t="s">
        <v>134</v>
      </c>
      <c r="K45" s="360" t="s">
        <v>99</v>
      </c>
      <c r="L45" s="360" t="s">
        <v>100</v>
      </c>
      <c r="M45" s="360" t="s">
        <v>101</v>
      </c>
    </row>
    <row r="46" spans="1:13" x14ac:dyDescent="0.5">
      <c r="A46" s="360"/>
      <c r="B46" s="360"/>
      <c r="C46" s="153" t="s">
        <v>102</v>
      </c>
      <c r="D46" s="153" t="s">
        <v>0</v>
      </c>
      <c r="E46" s="153" t="s">
        <v>103</v>
      </c>
      <c r="F46" s="200" t="s">
        <v>131</v>
      </c>
      <c r="G46" s="200" t="s">
        <v>132</v>
      </c>
      <c r="H46" s="202" t="s">
        <v>133</v>
      </c>
      <c r="I46" s="360"/>
      <c r="J46" s="362"/>
      <c r="K46" s="360"/>
      <c r="L46" s="360"/>
      <c r="M46" s="360"/>
    </row>
    <row r="47" spans="1:13" x14ac:dyDescent="0.5">
      <c r="A47" s="171">
        <v>1</v>
      </c>
      <c r="B47" s="207" t="s">
        <v>145</v>
      </c>
      <c r="C47" s="208" t="s">
        <v>146</v>
      </c>
      <c r="D47" s="204">
        <v>1</v>
      </c>
      <c r="E47" s="204" t="s">
        <v>76</v>
      </c>
      <c r="F47" s="209"/>
      <c r="G47" s="209"/>
      <c r="H47" s="156" t="s">
        <v>147</v>
      </c>
      <c r="I47" s="204">
        <v>11</v>
      </c>
      <c r="J47" s="204"/>
      <c r="K47" s="205" t="s">
        <v>148</v>
      </c>
      <c r="L47" s="204"/>
      <c r="M47" s="176" t="s">
        <v>149</v>
      </c>
    </row>
    <row r="48" spans="1:13" x14ac:dyDescent="0.5">
      <c r="A48" s="166" t="s">
        <v>2</v>
      </c>
      <c r="B48" s="166"/>
      <c r="C48" s="166"/>
      <c r="D48" s="166"/>
      <c r="E48" s="166"/>
      <c r="F48" s="166"/>
      <c r="G48" s="166"/>
      <c r="H48" s="166"/>
      <c r="I48" s="166">
        <f>SUM(I47:I47)</f>
        <v>11</v>
      </c>
      <c r="J48" s="166"/>
      <c r="K48" s="166"/>
      <c r="L48" s="166"/>
      <c r="M48" s="166"/>
    </row>
  </sheetData>
  <mergeCells count="48">
    <mergeCell ref="A1:M1"/>
    <mergeCell ref="A2:M2"/>
    <mergeCell ref="A3:M3"/>
    <mergeCell ref="A5:A6"/>
    <mergeCell ref="B5:B6"/>
    <mergeCell ref="C5:E5"/>
    <mergeCell ref="I5:I6"/>
    <mergeCell ref="L5:L6"/>
    <mergeCell ref="M5:M6"/>
    <mergeCell ref="K5:K6"/>
    <mergeCell ref="F5:G5"/>
    <mergeCell ref="J5:J6"/>
    <mergeCell ref="A44:M44"/>
    <mergeCell ref="A12:M12"/>
    <mergeCell ref="A15:A16"/>
    <mergeCell ref="L34:L35"/>
    <mergeCell ref="A43:M43"/>
    <mergeCell ref="M15:M16"/>
    <mergeCell ref="C15:E15"/>
    <mergeCell ref="B34:B35"/>
    <mergeCell ref="I34:I35"/>
    <mergeCell ref="I15:I16"/>
    <mergeCell ref="L15:L16"/>
    <mergeCell ref="A31:M31"/>
    <mergeCell ref="A30:M30"/>
    <mergeCell ref="A42:M42"/>
    <mergeCell ref="A11:M11"/>
    <mergeCell ref="M34:M35"/>
    <mergeCell ref="K15:K16"/>
    <mergeCell ref="A32:M32"/>
    <mergeCell ref="C34:E34"/>
    <mergeCell ref="K34:K35"/>
    <mergeCell ref="A34:A35"/>
    <mergeCell ref="A13:M13"/>
    <mergeCell ref="B15:B16"/>
    <mergeCell ref="F15:G15"/>
    <mergeCell ref="F34:G34"/>
    <mergeCell ref="J15:J16"/>
    <mergeCell ref="J34:J35"/>
    <mergeCell ref="M45:M46"/>
    <mergeCell ref="C45:E45"/>
    <mergeCell ref="A45:A46"/>
    <mergeCell ref="B45:B46"/>
    <mergeCell ref="I45:I46"/>
    <mergeCell ref="K45:K46"/>
    <mergeCell ref="L45:L46"/>
    <mergeCell ref="F45:G45"/>
    <mergeCell ref="J45:J46"/>
  </mergeCells>
  <phoneticPr fontId="16" type="noConversion"/>
  <pageMargins left="0.26" right="0.32" top="0.59" bottom="0.68" header="0.5" footer="0.5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R21"/>
  <sheetViews>
    <sheetView topLeftCell="A5" zoomScaleNormal="100" workbookViewId="0">
      <selection activeCell="K18" sqref="K18"/>
    </sheetView>
  </sheetViews>
  <sheetFormatPr defaultColWidth="9.140625" defaultRowHeight="17.100000000000001" customHeight="1" x14ac:dyDescent="0.4"/>
  <cols>
    <col min="1" max="1" width="6.85546875" style="1" customWidth="1"/>
    <col min="2" max="2" width="11.7109375" style="1" customWidth="1"/>
    <col min="3" max="3" width="14.42578125" style="1" customWidth="1"/>
    <col min="4" max="4" width="10.42578125" style="1" customWidth="1"/>
    <col min="5" max="5" width="10.85546875" style="1" customWidth="1"/>
    <col min="6" max="6" width="10.7109375" style="1" customWidth="1"/>
    <col min="7" max="8" width="11.140625" style="1" customWidth="1"/>
    <col min="9" max="9" width="11" style="1" customWidth="1"/>
    <col min="10" max="10" width="8" style="1" customWidth="1"/>
    <col min="11" max="11" width="10.5703125" style="1" customWidth="1"/>
    <col min="12" max="12" width="9.7109375" style="1" customWidth="1"/>
    <col min="13" max="13" width="12.7109375" style="1" customWidth="1"/>
    <col min="14" max="14" width="15.5703125" style="1" bestFit="1" customWidth="1"/>
    <col min="15" max="15" width="12.5703125" style="1" customWidth="1"/>
    <col min="16" max="16" width="11" style="1" customWidth="1"/>
    <col min="17" max="17" width="13" style="1" customWidth="1"/>
    <col min="18" max="18" width="7.85546875" style="1" hidden="1" customWidth="1"/>
    <col min="19" max="16384" width="9.140625" style="1"/>
  </cols>
  <sheetData>
    <row r="1" spans="1:16" s="4" customFormat="1" ht="15.75" customHeight="1" x14ac:dyDescent="0.45">
      <c r="N1" s="23"/>
      <c r="O1" s="23"/>
      <c r="P1" s="23"/>
    </row>
    <row r="2" spans="1:16" s="4" customFormat="1" ht="20.25" customHeight="1" x14ac:dyDescent="0.45">
      <c r="N2" s="23"/>
      <c r="O2" s="23"/>
      <c r="P2" s="23"/>
    </row>
    <row r="3" spans="1:16" s="4" customFormat="1" ht="23.25" customHeight="1" x14ac:dyDescent="0.5">
      <c r="A3" s="283" t="s">
        <v>161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3"/>
      <c r="P3" s="23"/>
    </row>
    <row r="4" spans="1:16" s="5" customFormat="1" ht="21" customHeight="1" x14ac:dyDescent="0.45">
      <c r="A4" s="309" t="s">
        <v>87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24"/>
      <c r="P4" s="24"/>
    </row>
    <row r="5" spans="1:16" ht="20.25" customHeight="1" x14ac:dyDescent="0.5">
      <c r="A5" s="2"/>
      <c r="B5" s="2"/>
      <c r="C5" s="2"/>
      <c r="I5" s="2"/>
      <c r="J5" s="2"/>
      <c r="N5" s="113" t="s">
        <v>18</v>
      </c>
      <c r="O5" s="9"/>
      <c r="P5" s="9"/>
    </row>
    <row r="6" spans="1:16" s="14" customFormat="1" ht="23.25" customHeight="1" x14ac:dyDescent="0.45">
      <c r="A6" s="285" t="s">
        <v>0</v>
      </c>
      <c r="B6" s="291" t="s">
        <v>3</v>
      </c>
      <c r="C6" s="92" t="s">
        <v>15</v>
      </c>
      <c r="D6" s="306" t="s">
        <v>45</v>
      </c>
      <c r="E6" s="307"/>
      <c r="F6" s="307"/>
      <c r="G6" s="307"/>
      <c r="H6" s="307"/>
      <c r="I6" s="307"/>
      <c r="J6" s="307"/>
      <c r="K6" s="307"/>
      <c r="L6" s="307"/>
      <c r="M6" s="308"/>
      <c r="N6" s="22" t="s">
        <v>15</v>
      </c>
      <c r="O6" s="13"/>
    </row>
    <row r="7" spans="1:16" s="14" customFormat="1" ht="21.75" customHeight="1" x14ac:dyDescent="0.5">
      <c r="A7" s="295"/>
      <c r="B7" s="299"/>
      <c r="C7" s="111" t="s">
        <v>16</v>
      </c>
      <c r="D7" s="310" t="s">
        <v>19</v>
      </c>
      <c r="E7" s="311"/>
      <c r="F7" s="311"/>
      <c r="G7" s="311"/>
      <c r="H7" s="311"/>
      <c r="I7" s="312"/>
      <c r="J7" s="304" t="s">
        <v>48</v>
      </c>
      <c r="K7" s="313" t="s">
        <v>61</v>
      </c>
      <c r="L7" s="314"/>
      <c r="M7" s="302" t="s">
        <v>49</v>
      </c>
      <c r="N7" s="25" t="s">
        <v>39</v>
      </c>
      <c r="O7" s="13"/>
    </row>
    <row r="8" spans="1:16" s="14" customFormat="1" ht="20.25" customHeight="1" x14ac:dyDescent="0.45">
      <c r="A8" s="296"/>
      <c r="B8" s="294"/>
      <c r="C8" s="112" t="s">
        <v>17</v>
      </c>
      <c r="D8" s="20" t="s">
        <v>20</v>
      </c>
      <c r="E8" s="21" t="s">
        <v>21</v>
      </c>
      <c r="F8" s="36" t="s">
        <v>22</v>
      </c>
      <c r="G8" s="36" t="s">
        <v>23</v>
      </c>
      <c r="H8" s="21" t="s">
        <v>62</v>
      </c>
      <c r="I8" s="18" t="s">
        <v>63</v>
      </c>
      <c r="J8" s="305"/>
      <c r="K8" s="21" t="s">
        <v>60</v>
      </c>
      <c r="L8" s="41" t="s">
        <v>51</v>
      </c>
      <c r="M8" s="303"/>
      <c r="N8" s="110" t="s">
        <v>50</v>
      </c>
      <c r="O8" s="15"/>
    </row>
    <row r="9" spans="1:16" s="14" customFormat="1" ht="20.25" customHeight="1" x14ac:dyDescent="0.45">
      <c r="A9" s="43">
        <v>1</v>
      </c>
      <c r="B9" s="100" t="s">
        <v>76</v>
      </c>
      <c r="C9" s="126">
        <v>587</v>
      </c>
      <c r="D9" s="242">
        <f>ข้าว!D9</f>
        <v>0</v>
      </c>
      <c r="E9" s="243">
        <f>ยางพารา!C9</f>
        <v>114</v>
      </c>
      <c r="F9" s="243">
        <f>ทุเรียน!C8+ทุเรียน!M8+ทุเรียน1!C7+ทุเรียน1!M7+'ลองกอง,มังคุด'!C7+'ลองกอง,มังคุด'!M7+'ละมุด,เงาะ'!C7+'ละมุด,เงาะ'!M7+'ส้มโอ, กระท้อน'!C7+'ส้มโอ, กระท้อน'!M7+'สละ,กล้วยหิน'!C9</f>
        <v>58</v>
      </c>
      <c r="G9" s="243">
        <f>มะพร้าวแก่!C9</f>
        <v>11</v>
      </c>
      <c r="H9" s="243">
        <f>'ถั่วฝักยาว, แตงกวา'!C9+'ถั่วฝักยาว, แตงกวา'!M9+'แตงโม, ข้าวโพดหวาน'!C9+'แตงโม, ข้าวโพดหวาน'!M9</f>
        <v>4</v>
      </c>
      <c r="I9" s="168">
        <f>อ้อยเคี้ยว!C9</f>
        <v>0</v>
      </c>
      <c r="J9" s="77">
        <f>SUM(D9:I9)</f>
        <v>187</v>
      </c>
      <c r="K9" s="77">
        <v>15</v>
      </c>
      <c r="L9" s="78">
        <v>12</v>
      </c>
      <c r="M9" s="167">
        <f>SUM(K9:L9)</f>
        <v>27</v>
      </c>
      <c r="N9" s="168">
        <f>C9-(J9+M9)</f>
        <v>373</v>
      </c>
      <c r="O9" s="15"/>
      <c r="P9" s="15"/>
    </row>
    <row r="10" spans="1:16" s="14" customFormat="1" ht="20.25" customHeight="1" x14ac:dyDescent="0.45">
      <c r="A10" s="38">
        <v>2</v>
      </c>
      <c r="B10" s="30" t="s">
        <v>77</v>
      </c>
      <c r="C10" s="127">
        <v>806</v>
      </c>
      <c r="D10" s="248">
        <v>54</v>
      </c>
      <c r="E10" s="249">
        <f>ยางพารา!C10</f>
        <v>330</v>
      </c>
      <c r="F10" s="249">
        <f>ทุเรียน!C9+ทุเรียน!M9+ทุเรียน1!C8+ทุเรียน1!M8+'ลองกอง,มังคุด'!C8+'ลองกอง,มังคุด'!M8+'ละมุด,เงาะ'!C8+'ละมุด,เงาะ'!M8+'ส้มโอ, กระท้อน'!C8+'ส้มโอ, กระท้อน'!M8+'สละ,กล้วยหิน'!C10</f>
        <v>95</v>
      </c>
      <c r="G10" s="249">
        <f>มะพร้าวแก่!C10</f>
        <v>7</v>
      </c>
      <c r="H10" s="249">
        <f>'ถั่วฝักยาว, แตงกวา'!C10+'ถั่วฝักยาว, แตงกวา'!M10+'แตงโม, ข้าวโพดหวาน'!C10+'แตงโม, ข้าวโพดหวาน'!M10</f>
        <v>12</v>
      </c>
      <c r="I10" s="250">
        <f>อ้อยเคี้ยว!C10</f>
        <v>1</v>
      </c>
      <c r="J10" s="80">
        <f>SUM(D10:I10)</f>
        <v>499</v>
      </c>
      <c r="K10" s="80">
        <v>17</v>
      </c>
      <c r="L10" s="79">
        <v>20</v>
      </c>
      <c r="M10" s="80">
        <f>SUM(K10:L10)</f>
        <v>37</v>
      </c>
      <c r="N10" s="80">
        <f>C10-(J10+M10)</f>
        <v>270</v>
      </c>
      <c r="O10" s="15"/>
      <c r="P10" s="15"/>
    </row>
    <row r="11" spans="1:16" s="14" customFormat="1" ht="20.25" customHeight="1" x14ac:dyDescent="0.45">
      <c r="A11" s="38">
        <v>3</v>
      </c>
      <c r="B11" s="30" t="s">
        <v>78</v>
      </c>
      <c r="C11" s="127">
        <v>819</v>
      </c>
      <c r="D11" s="246">
        <v>0</v>
      </c>
      <c r="E11" s="247">
        <f>ยางพารา!C11</f>
        <v>376</v>
      </c>
      <c r="F11" s="247">
        <f>ทุเรียน!C10+ทุเรียน!M10+ทุเรียน1!C9+ทุเรียน1!M9+'ลองกอง,มังคุด'!C9+'ลองกอง,มังคุด'!M9+'ละมุด,เงาะ'!C9+'ละมุด,เงาะ'!M9+'ส้มโอ, กระท้อน'!C9+'ส้มโอ, กระท้อน'!M9+'สละ,กล้วยหิน'!C11</f>
        <v>125</v>
      </c>
      <c r="G11" s="247">
        <f>มะพร้าวแก่!C11</f>
        <v>6</v>
      </c>
      <c r="H11" s="247">
        <f>'ถั่วฝักยาว, แตงกวา'!C11+'ถั่วฝักยาว, แตงกวา'!M11+'แตงโม, ข้าวโพดหวาน'!C11+'แตงโม, ข้าวโพดหวาน'!M11</f>
        <v>4</v>
      </c>
      <c r="I11" s="80">
        <f>อ้อยเคี้ยว!C11</f>
        <v>1</v>
      </c>
      <c r="J11" s="80">
        <f>SUM(D11:I11)</f>
        <v>512</v>
      </c>
      <c r="K11" s="80">
        <v>15</v>
      </c>
      <c r="L11" s="79">
        <v>13</v>
      </c>
      <c r="M11" s="80">
        <f>SUM(K11:L11)</f>
        <v>28</v>
      </c>
      <c r="N11" s="80">
        <f>C11-(J11+M11)</f>
        <v>279</v>
      </c>
      <c r="O11" s="15"/>
      <c r="P11" s="15"/>
    </row>
    <row r="12" spans="1:16" s="14" customFormat="1" ht="20.25" customHeight="1" x14ac:dyDescent="0.45">
      <c r="A12" s="38">
        <v>4</v>
      </c>
      <c r="B12" s="30" t="s">
        <v>80</v>
      </c>
      <c r="C12" s="127">
        <v>1620</v>
      </c>
      <c r="D12" s="244">
        <f>ข้าว!D12</f>
        <v>0</v>
      </c>
      <c r="E12" s="245">
        <f>ยางพารา!C12</f>
        <v>60</v>
      </c>
      <c r="F12" s="245">
        <f>ทุเรียน!C11+ทุเรียน!M11+ทุเรียน1!C10+ทุเรียน1!M10+'ลองกอง,มังคุด'!C10+'ลองกอง,มังคุด'!M10+'ละมุด,เงาะ'!C10+'ละมุด,เงาะ'!M10+'ส้มโอ, กระท้อน'!C10+'ส้มโอ, กระท้อน'!M10+'สละ,กล้วยหิน'!C12</f>
        <v>61</v>
      </c>
      <c r="G12" s="245">
        <f>มะพร้าวแก่!C12</f>
        <v>17</v>
      </c>
      <c r="H12" s="245">
        <f>'ถั่วฝักยาว, แตงกวา'!C12+'ถั่วฝักยาว, แตงกวา'!M12+'แตงโม, ข้าวโพดหวาน'!C12+'แตงโม, ข้าวโพดหวาน'!M12</f>
        <v>11</v>
      </c>
      <c r="I12" s="170">
        <f>อ้อยเคี้ยว!C12</f>
        <v>1</v>
      </c>
      <c r="J12" s="80">
        <f>SUM(D12:I12)</f>
        <v>150</v>
      </c>
      <c r="K12" s="80">
        <v>17</v>
      </c>
      <c r="L12" s="79">
        <v>16</v>
      </c>
      <c r="M12" s="169">
        <f>SUM(K12:L12)</f>
        <v>33</v>
      </c>
      <c r="N12" s="170">
        <f>C12-(J12+M12)</f>
        <v>1437</v>
      </c>
      <c r="O12" s="15"/>
      <c r="P12" s="15"/>
    </row>
    <row r="13" spans="1:16" s="14" customFormat="1" ht="17.100000000000001" customHeight="1" x14ac:dyDescent="0.45">
      <c r="A13" s="300" t="s">
        <v>2</v>
      </c>
      <c r="B13" s="301"/>
      <c r="C13" s="134">
        <f t="shared" ref="C13:N13" si="0">SUM(C9:C12)</f>
        <v>3832</v>
      </c>
      <c r="D13" s="134">
        <f t="shared" si="0"/>
        <v>54</v>
      </c>
      <c r="E13" s="134">
        <f t="shared" si="0"/>
        <v>880</v>
      </c>
      <c r="F13" s="134">
        <f t="shared" si="0"/>
        <v>339</v>
      </c>
      <c r="G13" s="134">
        <f t="shared" si="0"/>
        <v>41</v>
      </c>
      <c r="H13" s="134">
        <f t="shared" si="0"/>
        <v>31</v>
      </c>
      <c r="I13" s="134">
        <f t="shared" si="0"/>
        <v>3</v>
      </c>
      <c r="J13" s="134">
        <f t="shared" si="0"/>
        <v>1348</v>
      </c>
      <c r="K13" s="134">
        <f t="shared" si="0"/>
        <v>64</v>
      </c>
      <c r="L13" s="134">
        <f t="shared" si="0"/>
        <v>61</v>
      </c>
      <c r="M13" s="134">
        <f t="shared" si="0"/>
        <v>125</v>
      </c>
      <c r="N13" s="134">
        <f t="shared" si="0"/>
        <v>2359</v>
      </c>
      <c r="O13" s="15"/>
      <c r="P13" s="15"/>
    </row>
    <row r="14" spans="1:16" s="14" customFormat="1" ht="17.100000000000001" customHeight="1" x14ac:dyDescent="0.45">
      <c r="A14" s="124"/>
      <c r="B14" s="124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5"/>
      <c r="P14" s="15"/>
    </row>
    <row r="15" spans="1:16" ht="17.100000000000001" customHeight="1" x14ac:dyDescent="0.4">
      <c r="A15" s="3"/>
      <c r="B15" s="3"/>
      <c r="K15" s="3"/>
      <c r="L15" s="3"/>
    </row>
    <row r="16" spans="1:16" ht="21" customHeight="1" x14ac:dyDescent="0.5">
      <c r="J16" s="121" t="s">
        <v>64</v>
      </c>
      <c r="K16" s="120" t="s">
        <v>65</v>
      </c>
      <c r="L16" s="123"/>
      <c r="M16" s="122" t="s">
        <v>66</v>
      </c>
    </row>
    <row r="17" spans="1:16" ht="22.5" customHeight="1" x14ac:dyDescent="0.5">
      <c r="I17" s="8"/>
      <c r="J17" s="278"/>
      <c r="K17" s="120" t="s">
        <v>171</v>
      </c>
      <c r="L17" s="123"/>
      <c r="M17" s="123"/>
    </row>
    <row r="18" spans="1:16" ht="22.5" customHeight="1" x14ac:dyDescent="0.5">
      <c r="J18" s="121" t="s">
        <v>67</v>
      </c>
      <c r="K18" s="120" t="s">
        <v>172</v>
      </c>
      <c r="L18" s="123"/>
      <c r="M18" s="123"/>
      <c r="P18" s="9"/>
    </row>
    <row r="19" spans="1:16" ht="17.100000000000001" customHeight="1" x14ac:dyDescent="0.4">
      <c r="G19" s="7"/>
      <c r="H19" s="7"/>
      <c r="O19" s="7"/>
    </row>
    <row r="21" spans="1:16" ht="17.100000000000001" customHeight="1" x14ac:dyDescent="0.5">
      <c r="A21" s="2"/>
      <c r="B21" s="2"/>
    </row>
  </sheetData>
  <mergeCells count="10">
    <mergeCell ref="A3:N3"/>
    <mergeCell ref="A13:B13"/>
    <mergeCell ref="M7:M8"/>
    <mergeCell ref="J7:J8"/>
    <mergeCell ref="D6:M6"/>
    <mergeCell ref="A4:N4"/>
    <mergeCell ref="A6:A8"/>
    <mergeCell ref="D7:I7"/>
    <mergeCell ref="K7:L7"/>
    <mergeCell ref="B6:B8"/>
  </mergeCells>
  <phoneticPr fontId="0" type="noConversion"/>
  <pageMargins left="0.47244094488188981" right="0" top="0.39370078740157483" bottom="0.39370078740157483" header="0.51181102362204722" footer="0.31496062992125984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AF17"/>
  <sheetViews>
    <sheetView topLeftCell="A6" zoomScaleNormal="100" zoomScaleSheetLayoutView="90" workbookViewId="0">
      <selection activeCell="F13" sqref="F13"/>
    </sheetView>
  </sheetViews>
  <sheetFormatPr defaultColWidth="9.140625" defaultRowHeight="21" x14ac:dyDescent="0.45"/>
  <cols>
    <col min="1" max="1" width="4.85546875" style="47" customWidth="1"/>
    <col min="2" max="3" width="9.7109375" style="47" customWidth="1"/>
    <col min="4" max="4" width="9.140625" style="47"/>
    <col min="5" max="5" width="10" style="47" customWidth="1"/>
    <col min="6" max="6" width="10.140625" style="47" bestFit="1" customWidth="1"/>
    <col min="7" max="7" width="9.28515625" style="47" customWidth="1"/>
    <col min="8" max="8" width="11.5703125" style="47" customWidth="1"/>
    <col min="9" max="9" width="8.140625" style="47" bestFit="1" customWidth="1"/>
    <col min="10" max="10" width="11.5703125" style="47" bestFit="1" customWidth="1"/>
    <col min="11" max="11" width="3.7109375" style="47" customWidth="1"/>
    <col min="12" max="12" width="5.7109375" style="47" customWidth="1"/>
    <col min="13" max="14" width="9.42578125" style="47" customWidth="1"/>
    <col min="15" max="15" width="9.7109375" style="47" customWidth="1"/>
    <col min="16" max="16" width="10.5703125" style="47" bestFit="1" customWidth="1"/>
    <col min="17" max="17" width="9.7109375" style="47" customWidth="1"/>
    <col min="18" max="18" width="9.28515625" style="47" customWidth="1"/>
    <col min="19" max="19" width="11.5703125" style="47" bestFit="1" customWidth="1"/>
    <col min="20" max="20" width="8.140625" style="47" bestFit="1" customWidth="1"/>
    <col min="21" max="21" width="11.5703125" style="47" bestFit="1" customWidth="1"/>
    <col min="22" max="22" width="11" style="47" customWidth="1"/>
    <col min="23" max="23" width="11.140625" style="47" customWidth="1"/>
    <col min="24" max="24" width="10.28515625" style="47" customWidth="1"/>
    <col min="25" max="25" width="11.42578125" style="47" customWidth="1"/>
    <col min="26" max="26" width="9.7109375" style="47" customWidth="1"/>
    <col min="27" max="27" width="11.7109375" style="47" customWidth="1"/>
    <col min="28" max="16384" width="9.140625" style="47"/>
  </cols>
  <sheetData>
    <row r="1" spans="1:32" ht="21" customHeight="1" x14ac:dyDescent="0.45"/>
    <row r="2" spans="1:32" ht="21" customHeight="1" x14ac:dyDescent="0.45"/>
    <row r="3" spans="1:32" s="48" customFormat="1" ht="23.25" customHeight="1" x14ac:dyDescent="0.5">
      <c r="A3" s="315" t="s">
        <v>162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50"/>
      <c r="W3" s="50"/>
      <c r="X3" s="50"/>
      <c r="Y3" s="13"/>
    </row>
    <row r="4" spans="1:32" s="51" customFormat="1" ht="21" customHeight="1" x14ac:dyDescent="0.45">
      <c r="D4" s="52" t="s">
        <v>13</v>
      </c>
      <c r="E4" s="52"/>
      <c r="F4" s="52"/>
      <c r="G4" s="309" t="s">
        <v>81</v>
      </c>
      <c r="H4" s="309"/>
      <c r="I4" s="309"/>
      <c r="J4" s="309"/>
      <c r="K4" s="309"/>
      <c r="L4" s="309"/>
      <c r="M4" s="309"/>
      <c r="N4" s="309"/>
      <c r="O4" s="309"/>
      <c r="P4" s="309"/>
      <c r="Q4" s="98"/>
      <c r="R4" s="98"/>
      <c r="S4" s="98"/>
      <c r="T4" s="98"/>
      <c r="U4" s="98"/>
      <c r="V4" s="98"/>
      <c r="W4" s="98"/>
      <c r="X4" s="53"/>
      <c r="Y4" s="53"/>
      <c r="AB4" s="98"/>
      <c r="AC4" s="98"/>
      <c r="AD4" s="98"/>
      <c r="AE4" s="98"/>
      <c r="AF4" s="98"/>
    </row>
    <row r="5" spans="1:32" s="51" customFormat="1" ht="19.5" customHeight="1" x14ac:dyDescent="0.45">
      <c r="D5" s="52"/>
      <c r="E5" s="52"/>
      <c r="F5" s="52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5" t="s">
        <v>40</v>
      </c>
      <c r="V5" s="53"/>
      <c r="W5" s="53"/>
      <c r="X5" s="53"/>
      <c r="Y5" s="53"/>
    </row>
    <row r="6" spans="1:32" s="58" customFormat="1" ht="18.75" customHeight="1" x14ac:dyDescent="0.5">
      <c r="A6" s="26"/>
      <c r="B6" s="26"/>
      <c r="C6" s="107"/>
      <c r="D6" s="56"/>
      <c r="E6" s="316" t="s">
        <v>52</v>
      </c>
      <c r="F6" s="316"/>
      <c r="G6" s="316"/>
      <c r="H6" s="316"/>
      <c r="I6" s="316"/>
      <c r="J6" s="57"/>
      <c r="L6" s="26"/>
      <c r="M6" s="26"/>
      <c r="N6" s="194"/>
      <c r="O6" s="317" t="s">
        <v>53</v>
      </c>
      <c r="P6" s="316"/>
      <c r="Q6" s="316"/>
      <c r="R6" s="316"/>
      <c r="S6" s="316"/>
      <c r="T6" s="316"/>
      <c r="U6" s="318"/>
    </row>
    <row r="7" spans="1:32" x14ac:dyDescent="0.45">
      <c r="A7" s="59" t="s">
        <v>0</v>
      </c>
      <c r="B7" s="59" t="s">
        <v>3</v>
      </c>
      <c r="C7" s="26" t="s">
        <v>127</v>
      </c>
      <c r="D7" s="60" t="s">
        <v>25</v>
      </c>
      <c r="E7" s="61" t="s">
        <v>27</v>
      </c>
      <c r="F7" s="26" t="s">
        <v>28</v>
      </c>
      <c r="G7" s="61" t="s">
        <v>30</v>
      </c>
      <c r="H7" s="26" t="s">
        <v>36</v>
      </c>
      <c r="I7" s="26" t="s">
        <v>32</v>
      </c>
      <c r="J7" s="62" t="s">
        <v>34</v>
      </c>
      <c r="L7" s="59" t="s">
        <v>0</v>
      </c>
      <c r="M7" s="59" t="s">
        <v>3</v>
      </c>
      <c r="N7" s="26" t="s">
        <v>127</v>
      </c>
      <c r="O7" s="59" t="s">
        <v>25</v>
      </c>
      <c r="P7" s="63" t="s">
        <v>27</v>
      </c>
      <c r="Q7" s="59" t="s">
        <v>28</v>
      </c>
      <c r="R7" s="63" t="s">
        <v>30</v>
      </c>
      <c r="S7" s="59" t="s">
        <v>36</v>
      </c>
      <c r="T7" s="59" t="s">
        <v>32</v>
      </c>
      <c r="U7" s="63" t="s">
        <v>34</v>
      </c>
    </row>
    <row r="8" spans="1:32" x14ac:dyDescent="0.45">
      <c r="A8" s="64"/>
      <c r="B8" s="64"/>
      <c r="C8" s="117" t="s">
        <v>26</v>
      </c>
      <c r="D8" s="109" t="s">
        <v>26</v>
      </c>
      <c r="E8" s="66" t="s">
        <v>26</v>
      </c>
      <c r="F8" s="66" t="s">
        <v>29</v>
      </c>
      <c r="G8" s="66" t="s">
        <v>31</v>
      </c>
      <c r="H8" s="66" t="s">
        <v>35</v>
      </c>
      <c r="I8" s="66" t="s">
        <v>33</v>
      </c>
      <c r="J8" s="67" t="s">
        <v>1</v>
      </c>
      <c r="L8" s="64"/>
      <c r="M8" s="64"/>
      <c r="N8" s="117" t="s">
        <v>26</v>
      </c>
      <c r="O8" s="66" t="s">
        <v>26</v>
      </c>
      <c r="P8" s="66" t="s">
        <v>26</v>
      </c>
      <c r="Q8" s="66" t="s">
        <v>29</v>
      </c>
      <c r="R8" s="66" t="s">
        <v>31</v>
      </c>
      <c r="S8" s="66" t="s">
        <v>35</v>
      </c>
      <c r="T8" s="66" t="s">
        <v>33</v>
      </c>
      <c r="U8" s="66" t="s">
        <v>1</v>
      </c>
    </row>
    <row r="9" spans="1:32" s="68" customFormat="1" x14ac:dyDescent="0.45">
      <c r="A9" s="43">
        <v>1</v>
      </c>
      <c r="B9" s="100" t="s">
        <v>76</v>
      </c>
      <c r="C9" s="31">
        <v>49</v>
      </c>
      <c r="D9" s="31">
        <v>0</v>
      </c>
      <c r="E9" s="31">
        <v>0</v>
      </c>
      <c r="F9" s="31">
        <v>0</v>
      </c>
      <c r="G9" s="31">
        <f>(E9*F9)/1000</f>
        <v>0</v>
      </c>
      <c r="H9" s="31">
        <v>0</v>
      </c>
      <c r="I9" s="137">
        <f>(G9*H9)/1000</f>
        <v>0</v>
      </c>
      <c r="J9" s="31">
        <v>0</v>
      </c>
      <c r="L9" s="43"/>
      <c r="M9" s="100"/>
      <c r="N9" s="195"/>
      <c r="O9" s="17"/>
      <c r="P9" s="17"/>
      <c r="Q9" s="17"/>
      <c r="R9" s="17"/>
      <c r="S9" s="17"/>
      <c r="T9" s="17"/>
      <c r="U9" s="17"/>
    </row>
    <row r="10" spans="1:32" s="70" customFormat="1" x14ac:dyDescent="0.45">
      <c r="A10" s="38">
        <v>2</v>
      </c>
      <c r="B10" s="30" t="s">
        <v>77</v>
      </c>
      <c r="C10" s="69">
        <v>105</v>
      </c>
      <c r="D10" s="69">
        <v>54</v>
      </c>
      <c r="E10" s="69">
        <v>54</v>
      </c>
      <c r="F10" s="31">
        <v>350</v>
      </c>
      <c r="G10" s="31">
        <f t="shared" ref="G10:G12" si="0">(E10*F10)/1000</f>
        <v>18.899999999999999</v>
      </c>
      <c r="H10" s="69">
        <v>22</v>
      </c>
      <c r="I10" s="137">
        <f>(G10*H10)/1000</f>
        <v>0.41579999999999995</v>
      </c>
      <c r="J10" s="69">
        <v>15</v>
      </c>
      <c r="L10" s="38"/>
      <c r="M10" s="30"/>
      <c r="N10" s="30"/>
      <c r="O10" s="69"/>
      <c r="P10" s="69"/>
      <c r="Q10" s="69"/>
      <c r="R10" s="69"/>
      <c r="S10" s="69"/>
      <c r="T10" s="69"/>
      <c r="U10" s="69"/>
    </row>
    <row r="11" spans="1:32" s="70" customFormat="1" x14ac:dyDescent="0.45">
      <c r="A11" s="38">
        <v>3</v>
      </c>
      <c r="B11" s="30" t="s">
        <v>78</v>
      </c>
      <c r="C11" s="69">
        <v>30</v>
      </c>
      <c r="D11" s="69">
        <v>0</v>
      </c>
      <c r="E11" s="69">
        <v>0</v>
      </c>
      <c r="F11" s="31">
        <v>0</v>
      </c>
      <c r="G11" s="31">
        <f t="shared" si="0"/>
        <v>0</v>
      </c>
      <c r="H11" s="69">
        <v>0</v>
      </c>
      <c r="I11" s="137">
        <f>(G11*H11)/1000</f>
        <v>0</v>
      </c>
      <c r="J11" s="69">
        <v>0</v>
      </c>
      <c r="L11" s="38"/>
      <c r="M11" s="30"/>
      <c r="N11" s="30"/>
      <c r="O11" s="69"/>
      <c r="P11" s="69"/>
      <c r="Q11" s="69"/>
      <c r="R11" s="69"/>
      <c r="S11" s="69"/>
      <c r="T11" s="69"/>
      <c r="U11" s="69"/>
    </row>
    <row r="12" spans="1:32" s="70" customFormat="1" x14ac:dyDescent="0.45">
      <c r="A12" s="38">
        <v>4</v>
      </c>
      <c r="B12" s="30" t="s">
        <v>80</v>
      </c>
      <c r="C12" s="69">
        <v>69</v>
      </c>
      <c r="D12" s="69">
        <v>0</v>
      </c>
      <c r="E12" s="69">
        <v>0</v>
      </c>
      <c r="F12" s="31">
        <v>0</v>
      </c>
      <c r="G12" s="31">
        <f t="shared" si="0"/>
        <v>0</v>
      </c>
      <c r="H12" s="69">
        <v>0</v>
      </c>
      <c r="I12" s="137">
        <f>(G12*H12)/1000</f>
        <v>0</v>
      </c>
      <c r="J12" s="69">
        <v>0</v>
      </c>
      <c r="L12" s="158"/>
      <c r="M12" s="159"/>
      <c r="N12" s="159"/>
      <c r="O12" s="69"/>
      <c r="P12" s="69"/>
      <c r="Q12" s="69"/>
      <c r="R12" s="69"/>
      <c r="S12" s="69"/>
      <c r="T12" s="69"/>
      <c r="U12" s="69"/>
    </row>
    <row r="13" spans="1:32" x14ac:dyDescent="0.45">
      <c r="A13" s="317" t="s">
        <v>2</v>
      </c>
      <c r="B13" s="318"/>
      <c r="C13" s="138">
        <f>SUM(C9:C12)</f>
        <v>253</v>
      </c>
      <c r="D13" s="138">
        <f>SUM(D9:D12)</f>
        <v>54</v>
      </c>
      <c r="E13" s="138">
        <f>SUM(E9:E12)</f>
        <v>54</v>
      </c>
      <c r="F13" s="84">
        <v>350</v>
      </c>
      <c r="G13" s="138">
        <f>SUM(G9:G12)</f>
        <v>18.899999999999999</v>
      </c>
      <c r="H13" s="128">
        <v>22</v>
      </c>
      <c r="I13" s="139">
        <f>SUM(I9:I12)</f>
        <v>0.41579999999999995</v>
      </c>
      <c r="J13" s="128">
        <f>SUM(J9:J12)</f>
        <v>15</v>
      </c>
      <c r="L13" s="317" t="s">
        <v>2</v>
      </c>
      <c r="M13" s="318"/>
      <c r="N13" s="71"/>
      <c r="O13" s="71"/>
      <c r="P13" s="71"/>
      <c r="Q13" s="71"/>
      <c r="R13" s="71"/>
      <c r="S13" s="71"/>
      <c r="T13" s="71"/>
      <c r="U13" s="71"/>
    </row>
    <row r="15" spans="1:32" ht="23.25" x14ac:dyDescent="0.5">
      <c r="Q15" s="121" t="s">
        <v>64</v>
      </c>
      <c r="R15" s="120" t="s">
        <v>65</v>
      </c>
      <c r="S15" s="123"/>
      <c r="T15" s="122" t="s">
        <v>66</v>
      </c>
    </row>
    <row r="16" spans="1:32" ht="23.25" x14ac:dyDescent="0.5">
      <c r="Q16" s="278"/>
      <c r="R16" s="120" t="s">
        <v>171</v>
      </c>
      <c r="S16" s="123"/>
      <c r="T16" s="123"/>
    </row>
    <row r="17" spans="17:20" ht="23.25" x14ac:dyDescent="0.5">
      <c r="Q17" s="121" t="s">
        <v>67</v>
      </c>
      <c r="R17" s="120" t="s">
        <v>172</v>
      </c>
      <c r="S17" s="123"/>
      <c r="T17" s="123"/>
    </row>
  </sheetData>
  <mergeCells count="6">
    <mergeCell ref="A3:U3"/>
    <mergeCell ref="G4:P4"/>
    <mergeCell ref="E6:I6"/>
    <mergeCell ref="O6:U6"/>
    <mergeCell ref="A13:B13"/>
    <mergeCell ref="L13:M13"/>
  </mergeCells>
  <phoneticPr fontId="0" type="noConversion"/>
  <pageMargins left="0.26" right="0.15748031496062992" top="0.39370078740157483" bottom="0.39370078740157483" header="0.51181102362204722" footer="0.51181102362204722"/>
  <pageSetup paperSize="9" scale="8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topLeftCell="A6" workbookViewId="0">
      <selection activeCell="G18" sqref="G18"/>
    </sheetView>
  </sheetViews>
  <sheetFormatPr defaultRowHeight="21.75" x14ac:dyDescent="0.5"/>
  <cols>
    <col min="1" max="3" width="9" style="47"/>
    <col min="4" max="4" width="14.42578125" style="47" customWidth="1"/>
    <col min="5" max="5" width="13.140625" style="47" customWidth="1"/>
    <col min="6" max="10" width="9" style="47"/>
    <col min="11" max="11" width="17.28515625" style="47" customWidth="1"/>
    <col min="12" max="13" width="9" style="47"/>
    <col min="14" max="14" width="3.5703125" style="47" customWidth="1"/>
  </cols>
  <sheetData>
    <row r="1" spans="1:15" ht="21" customHeight="1" x14ac:dyDescent="0.5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188"/>
    </row>
    <row r="2" spans="1:15" ht="21" customHeight="1" x14ac:dyDescent="0.55000000000000004">
      <c r="A2" s="324" t="s">
        <v>163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232"/>
    </row>
    <row r="3" spans="1:15" ht="23.25" customHeight="1" x14ac:dyDescent="0.5">
      <c r="A3" s="325" t="s">
        <v>141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189"/>
    </row>
    <row r="4" spans="1:15" ht="21" customHeight="1" x14ac:dyDescent="0.55000000000000004">
      <c r="O4" s="232"/>
    </row>
    <row r="5" spans="1:15" ht="19.5" customHeight="1" x14ac:dyDescent="0.5">
      <c r="A5" s="253"/>
      <c r="B5" s="253"/>
      <c r="C5" s="254"/>
      <c r="D5" s="254"/>
      <c r="E5" s="254"/>
      <c r="F5" s="254"/>
      <c r="G5" s="254"/>
      <c r="H5" s="254"/>
      <c r="I5" s="253"/>
      <c r="J5" s="253"/>
      <c r="K5" s="254"/>
      <c r="L5" s="254"/>
      <c r="M5" s="254" t="s">
        <v>140</v>
      </c>
      <c r="N5" s="255"/>
      <c r="O5" s="190"/>
    </row>
    <row r="6" spans="1:15" ht="18.75" customHeight="1" x14ac:dyDescent="0.5">
      <c r="A6" s="328" t="s">
        <v>0</v>
      </c>
      <c r="B6" s="328" t="s">
        <v>116</v>
      </c>
      <c r="C6" s="331" t="s">
        <v>111</v>
      </c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2"/>
      <c r="O6" s="191"/>
    </row>
    <row r="7" spans="1:15" x14ac:dyDescent="0.5">
      <c r="A7" s="329"/>
      <c r="B7" s="329"/>
      <c r="C7" s="256" t="s">
        <v>117</v>
      </c>
      <c r="D7" s="257" t="s">
        <v>118</v>
      </c>
      <c r="E7" s="333" t="s">
        <v>119</v>
      </c>
      <c r="F7" s="331"/>
      <c r="G7" s="331"/>
      <c r="H7" s="331"/>
      <c r="I7" s="332"/>
      <c r="J7" s="334" t="s">
        <v>120</v>
      </c>
      <c r="K7" s="335"/>
      <c r="L7" s="336" t="s">
        <v>10</v>
      </c>
      <c r="M7" s="337"/>
      <c r="N7" s="338"/>
      <c r="O7" s="188"/>
    </row>
    <row r="8" spans="1:15" x14ac:dyDescent="0.5">
      <c r="A8" s="329"/>
      <c r="B8" s="329"/>
      <c r="C8" s="320" t="s">
        <v>26</v>
      </c>
      <c r="D8" s="320" t="s">
        <v>121</v>
      </c>
      <c r="E8" s="346" t="s">
        <v>122</v>
      </c>
      <c r="F8" s="320" t="s">
        <v>123</v>
      </c>
      <c r="G8" s="320" t="s">
        <v>124</v>
      </c>
      <c r="H8" s="320" t="s">
        <v>125</v>
      </c>
      <c r="I8" s="320" t="s">
        <v>2</v>
      </c>
      <c r="J8" s="322" t="s">
        <v>126</v>
      </c>
      <c r="K8" s="323"/>
      <c r="L8" s="339"/>
      <c r="M8" s="340"/>
      <c r="N8" s="341"/>
      <c r="O8" s="188"/>
    </row>
    <row r="9" spans="1:15" x14ac:dyDescent="0.5">
      <c r="A9" s="330"/>
      <c r="B9" s="330"/>
      <c r="C9" s="345"/>
      <c r="D9" s="321"/>
      <c r="E9" s="321"/>
      <c r="F9" s="321"/>
      <c r="G9" s="321"/>
      <c r="H9" s="321"/>
      <c r="I9" s="321"/>
      <c r="J9" s="258" t="s">
        <v>26</v>
      </c>
      <c r="K9" s="252" t="s">
        <v>1</v>
      </c>
      <c r="L9" s="342"/>
      <c r="M9" s="343"/>
      <c r="N9" s="344"/>
      <c r="O9" s="188"/>
    </row>
    <row r="10" spans="1:15" x14ac:dyDescent="0.5">
      <c r="A10" s="43">
        <v>1</v>
      </c>
      <c r="B10" s="100" t="s">
        <v>76</v>
      </c>
      <c r="C10" s="39">
        <v>49</v>
      </c>
      <c r="D10" s="259">
        <v>15</v>
      </c>
      <c r="E10" s="259" t="s">
        <v>156</v>
      </c>
      <c r="F10" s="260"/>
      <c r="G10" s="260"/>
      <c r="H10" s="260"/>
      <c r="I10" s="259">
        <f>SUM(E10:H10)</f>
        <v>0</v>
      </c>
      <c r="J10" s="260" t="s">
        <v>128</v>
      </c>
      <c r="K10" s="260" t="s">
        <v>128</v>
      </c>
      <c r="L10" s="261"/>
      <c r="M10" s="262"/>
      <c r="N10" s="263"/>
      <c r="O10" s="192"/>
    </row>
    <row r="11" spans="1:15" x14ac:dyDescent="0.5">
      <c r="A11" s="38">
        <v>2</v>
      </c>
      <c r="B11" s="30" t="s">
        <v>77</v>
      </c>
      <c r="C11" s="226">
        <v>55</v>
      </c>
      <c r="D11" s="264">
        <v>25</v>
      </c>
      <c r="E11" s="264" t="s">
        <v>128</v>
      </c>
      <c r="F11" s="265" t="s">
        <v>128</v>
      </c>
      <c r="G11" s="265" t="s">
        <v>128</v>
      </c>
      <c r="H11" s="265" t="s">
        <v>128</v>
      </c>
      <c r="I11" s="259">
        <f t="shared" ref="I11:I13" si="0">SUM(E11:H11)</f>
        <v>0</v>
      </c>
      <c r="J11" s="265" t="s">
        <v>128</v>
      </c>
      <c r="K11" s="265" t="s">
        <v>128</v>
      </c>
      <c r="L11" s="266"/>
      <c r="M11" s="267"/>
      <c r="N11" s="268"/>
      <c r="O11" s="193"/>
    </row>
    <row r="12" spans="1:15" x14ac:dyDescent="0.5">
      <c r="A12" s="38">
        <v>3</v>
      </c>
      <c r="B12" s="30" t="s">
        <v>78</v>
      </c>
      <c r="C12" s="226">
        <v>30</v>
      </c>
      <c r="D12" s="264">
        <v>13</v>
      </c>
      <c r="E12" s="264" t="s">
        <v>128</v>
      </c>
      <c r="F12" s="265" t="s">
        <v>128</v>
      </c>
      <c r="G12" s="265" t="s">
        <v>128</v>
      </c>
      <c r="H12" s="265" t="s">
        <v>128</v>
      </c>
      <c r="I12" s="259">
        <f t="shared" si="0"/>
        <v>0</v>
      </c>
      <c r="J12" s="265" t="s">
        <v>128</v>
      </c>
      <c r="K12" s="265" t="s">
        <v>128</v>
      </c>
      <c r="L12" s="266"/>
      <c r="M12" s="267"/>
      <c r="N12" s="268"/>
      <c r="O12" s="193"/>
    </row>
    <row r="13" spans="1:15" x14ac:dyDescent="0.5">
      <c r="A13" s="38">
        <v>4</v>
      </c>
      <c r="B13" s="30" t="s">
        <v>80</v>
      </c>
      <c r="C13" s="226">
        <v>69</v>
      </c>
      <c r="D13" s="269">
        <v>25</v>
      </c>
      <c r="E13" s="264" t="s">
        <v>128</v>
      </c>
      <c r="F13" s="265" t="s">
        <v>128</v>
      </c>
      <c r="G13" s="265" t="s">
        <v>128</v>
      </c>
      <c r="H13" s="265" t="s">
        <v>128</v>
      </c>
      <c r="I13" s="259">
        <f t="shared" si="0"/>
        <v>0</v>
      </c>
      <c r="J13" s="265" t="s">
        <v>128</v>
      </c>
      <c r="K13" s="265" t="s">
        <v>128</v>
      </c>
      <c r="L13" s="270"/>
      <c r="M13" s="271"/>
      <c r="N13" s="272"/>
      <c r="O13" s="193"/>
    </row>
    <row r="14" spans="1:15" x14ac:dyDescent="0.5">
      <c r="A14" s="326" t="s">
        <v>2</v>
      </c>
      <c r="B14" s="327"/>
      <c r="C14" s="36">
        <f>SUM(C10:C13)</f>
        <v>203</v>
      </c>
      <c r="D14" s="273">
        <f>SUM(D10:D13)</f>
        <v>78</v>
      </c>
      <c r="E14" s="274">
        <f>SUM(E10:E13)</f>
        <v>0</v>
      </c>
      <c r="F14" s="275"/>
      <c r="G14" s="275"/>
      <c r="H14" s="275"/>
      <c r="I14" s="274">
        <f>SUM(I10:I13)</f>
        <v>0</v>
      </c>
      <c r="J14" s="276"/>
      <c r="K14" s="276"/>
      <c r="L14" s="347"/>
      <c r="M14" s="348"/>
      <c r="N14" s="349"/>
      <c r="O14" s="193"/>
    </row>
    <row r="16" spans="1:15" x14ac:dyDescent="0.5">
      <c r="F16" s="319" t="s">
        <v>153</v>
      </c>
      <c r="G16" s="319"/>
      <c r="H16" s="319"/>
      <c r="I16" s="319"/>
      <c r="J16" s="319"/>
      <c r="K16" s="319"/>
    </row>
    <row r="17" spans="5:11" ht="23.25" x14ac:dyDescent="0.5">
      <c r="E17" s="122"/>
      <c r="F17" s="278"/>
      <c r="G17" s="120" t="s">
        <v>171</v>
      </c>
      <c r="H17" s="277"/>
      <c r="I17" s="277"/>
      <c r="J17" s="251"/>
      <c r="K17" s="251"/>
    </row>
    <row r="18" spans="5:11" ht="23.25" x14ac:dyDescent="0.5">
      <c r="F18" s="121" t="s">
        <v>67</v>
      </c>
      <c r="G18" s="120" t="s">
        <v>172</v>
      </c>
      <c r="H18" s="277"/>
      <c r="I18" s="277"/>
      <c r="J18" s="251"/>
      <c r="K18" s="251"/>
    </row>
  </sheetData>
  <mergeCells count="19">
    <mergeCell ref="A2:N2"/>
    <mergeCell ref="A3:N3"/>
    <mergeCell ref="A14:B14"/>
    <mergeCell ref="A6:A9"/>
    <mergeCell ref="B6:B9"/>
    <mergeCell ref="C6:N6"/>
    <mergeCell ref="E7:I7"/>
    <mergeCell ref="J7:K7"/>
    <mergeCell ref="L7:N9"/>
    <mergeCell ref="C8:C9"/>
    <mergeCell ref="D8:D9"/>
    <mergeCell ref="E8:E9"/>
    <mergeCell ref="F8:F9"/>
    <mergeCell ref="L14:N14"/>
    <mergeCell ref="F16:K16"/>
    <mergeCell ref="G8:G9"/>
    <mergeCell ref="H8:H9"/>
    <mergeCell ref="I8:I9"/>
    <mergeCell ref="J8:K8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7"/>
  <sheetViews>
    <sheetView topLeftCell="A5" workbookViewId="0">
      <selection activeCell="Q17" sqref="Q17"/>
    </sheetView>
  </sheetViews>
  <sheetFormatPr defaultColWidth="9.140625" defaultRowHeight="21" x14ac:dyDescent="0.45"/>
  <cols>
    <col min="1" max="1" width="4.28515625" style="47" bestFit="1" customWidth="1"/>
    <col min="2" max="2" width="8.140625" style="47" bestFit="1" customWidth="1"/>
    <col min="3" max="3" width="8.85546875" style="47" customWidth="1"/>
    <col min="4" max="4" width="12" style="47" bestFit="1" customWidth="1"/>
    <col min="5" max="5" width="10.140625" style="47" bestFit="1" customWidth="1"/>
    <col min="6" max="6" width="9.28515625" style="47" bestFit="1" customWidth="1"/>
    <col min="7" max="7" width="11.7109375" style="47" customWidth="1"/>
    <col min="8" max="8" width="9.140625" style="47"/>
    <col min="9" max="9" width="11.5703125" style="47" bestFit="1" customWidth="1"/>
    <col min="10" max="10" width="3.5703125" style="47" customWidth="1"/>
    <col min="11" max="11" width="4.28515625" style="47" bestFit="1" customWidth="1"/>
    <col min="12" max="12" width="9" style="47" customWidth="1"/>
    <col min="13" max="14" width="10.140625" style="47" customWidth="1"/>
    <col min="15" max="15" width="10.28515625" style="47" customWidth="1"/>
    <col min="16" max="16" width="10.140625" style="47" customWidth="1"/>
    <col min="17" max="17" width="9.42578125" style="47" customWidth="1"/>
    <col min="18" max="18" width="11.85546875" style="47" customWidth="1"/>
    <col min="19" max="19" width="10.28515625" style="47" customWidth="1"/>
    <col min="20" max="20" width="11.5703125" style="47" bestFit="1" customWidth="1"/>
    <col min="21" max="16384" width="9.140625" style="47"/>
  </cols>
  <sheetData>
    <row r="1" spans="1:20" ht="21" customHeight="1" x14ac:dyDescent="0.45"/>
    <row r="2" spans="1:20" ht="21" customHeight="1" x14ac:dyDescent="0.45"/>
    <row r="3" spans="1:20" s="48" customFormat="1" ht="23.25" customHeight="1" x14ac:dyDescent="0.5">
      <c r="E3" s="49" t="s">
        <v>24</v>
      </c>
      <c r="F3" s="315" t="s">
        <v>164</v>
      </c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50"/>
      <c r="R3" s="13"/>
    </row>
    <row r="4" spans="1:20" s="51" customFormat="1" ht="20.25" customHeight="1" x14ac:dyDescent="0.45">
      <c r="C4" s="52" t="s">
        <v>13</v>
      </c>
      <c r="D4" s="52"/>
      <c r="E4" s="52"/>
      <c r="F4" s="309" t="s">
        <v>82</v>
      </c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53"/>
      <c r="R4" s="53"/>
    </row>
    <row r="5" spans="1:20" s="51" customFormat="1" ht="17.25" customHeight="1" x14ac:dyDescent="0.45">
      <c r="C5" s="52"/>
      <c r="D5" s="52"/>
      <c r="E5" s="52"/>
      <c r="H5" s="54"/>
      <c r="I5" s="54"/>
      <c r="J5" s="54"/>
      <c r="K5" s="54"/>
      <c r="L5" s="53"/>
      <c r="M5" s="53"/>
      <c r="N5" s="53"/>
      <c r="O5" s="53"/>
      <c r="P5" s="53"/>
      <c r="Q5" s="53"/>
      <c r="R5" s="53"/>
      <c r="T5" s="55" t="s">
        <v>38</v>
      </c>
    </row>
    <row r="6" spans="1:20" s="58" customFormat="1" ht="18.75" customHeight="1" x14ac:dyDescent="0.45">
      <c r="A6" s="26"/>
      <c r="B6" s="107"/>
      <c r="C6" s="297" t="s">
        <v>138</v>
      </c>
      <c r="D6" s="350"/>
      <c r="E6" s="350"/>
      <c r="F6" s="350"/>
      <c r="G6" s="350"/>
      <c r="H6" s="350"/>
      <c r="I6" s="298"/>
      <c r="J6" s="115"/>
      <c r="K6" s="26"/>
      <c r="L6" s="107"/>
      <c r="M6" s="317" t="s">
        <v>41</v>
      </c>
      <c r="N6" s="316"/>
      <c r="O6" s="316"/>
      <c r="P6" s="316"/>
      <c r="Q6" s="316"/>
      <c r="R6" s="316"/>
      <c r="S6" s="316"/>
      <c r="T6" s="318"/>
    </row>
    <row r="7" spans="1:20" x14ac:dyDescent="0.45">
      <c r="A7" s="59" t="s">
        <v>0</v>
      </c>
      <c r="B7" s="59" t="s">
        <v>3</v>
      </c>
      <c r="C7" s="60" t="s">
        <v>25</v>
      </c>
      <c r="D7" s="59" t="s">
        <v>115</v>
      </c>
      <c r="E7" s="26" t="s">
        <v>28</v>
      </c>
      <c r="F7" s="26" t="s">
        <v>30</v>
      </c>
      <c r="G7" s="26" t="s">
        <v>36</v>
      </c>
      <c r="H7" s="26" t="s">
        <v>32</v>
      </c>
      <c r="I7" s="116" t="s">
        <v>34</v>
      </c>
      <c r="J7" s="68"/>
      <c r="K7" s="59" t="s">
        <v>0</v>
      </c>
      <c r="L7" s="59" t="s">
        <v>3</v>
      </c>
      <c r="M7" s="60" t="s">
        <v>25</v>
      </c>
      <c r="N7" s="59" t="s">
        <v>115</v>
      </c>
      <c r="O7" s="59" t="s">
        <v>27</v>
      </c>
      <c r="P7" s="59" t="s">
        <v>28</v>
      </c>
      <c r="Q7" s="59" t="s">
        <v>30</v>
      </c>
      <c r="R7" s="59" t="s">
        <v>36</v>
      </c>
      <c r="S7" s="59" t="s">
        <v>32</v>
      </c>
      <c r="T7" s="59" t="s">
        <v>34</v>
      </c>
    </row>
    <row r="8" spans="1:20" x14ac:dyDescent="0.45">
      <c r="A8" s="117"/>
      <c r="B8" s="118"/>
      <c r="C8" s="65" t="s">
        <v>26</v>
      </c>
      <c r="D8" s="66" t="s">
        <v>26</v>
      </c>
      <c r="E8" s="66" t="s">
        <v>29</v>
      </c>
      <c r="F8" s="66" t="s">
        <v>31</v>
      </c>
      <c r="G8" s="66" t="s">
        <v>35</v>
      </c>
      <c r="H8" s="66" t="s">
        <v>33</v>
      </c>
      <c r="I8" s="67" t="s">
        <v>1</v>
      </c>
      <c r="J8" s="68"/>
      <c r="K8" s="117"/>
      <c r="L8" s="118"/>
      <c r="M8" s="66" t="s">
        <v>26</v>
      </c>
      <c r="N8" s="66" t="s">
        <v>26</v>
      </c>
      <c r="O8" s="66" t="s">
        <v>26</v>
      </c>
      <c r="P8" s="66" t="s">
        <v>29</v>
      </c>
      <c r="Q8" s="66" t="s">
        <v>31</v>
      </c>
      <c r="R8" s="66" t="s">
        <v>35</v>
      </c>
      <c r="S8" s="66" t="s">
        <v>33</v>
      </c>
      <c r="T8" s="66" t="s">
        <v>1</v>
      </c>
    </row>
    <row r="9" spans="1:20" s="68" customFormat="1" x14ac:dyDescent="0.45">
      <c r="A9" s="43">
        <v>1</v>
      </c>
      <c r="B9" s="100" t="s">
        <v>76</v>
      </c>
      <c r="C9" s="31">
        <v>114</v>
      </c>
      <c r="D9" s="31">
        <v>114</v>
      </c>
      <c r="E9" s="31">
        <v>240</v>
      </c>
      <c r="F9" s="81">
        <f>(D9*E9)/1000</f>
        <v>27.36</v>
      </c>
      <c r="G9" s="31">
        <v>40</v>
      </c>
      <c r="H9" s="136">
        <f>(F9*G9)/1000</f>
        <v>1.0944</v>
      </c>
      <c r="I9" s="31">
        <v>95</v>
      </c>
      <c r="K9" s="76"/>
      <c r="L9" s="76"/>
      <c r="M9" s="76"/>
      <c r="N9" s="76"/>
      <c r="O9" s="76"/>
      <c r="P9" s="76"/>
      <c r="Q9" s="76"/>
      <c r="R9" s="76"/>
      <c r="S9" s="89"/>
      <c r="T9" s="76"/>
    </row>
    <row r="10" spans="1:20" s="70" customFormat="1" x14ac:dyDescent="0.45">
      <c r="A10" s="38">
        <v>2</v>
      </c>
      <c r="B10" s="30" t="s">
        <v>77</v>
      </c>
      <c r="C10" s="69">
        <v>330</v>
      </c>
      <c r="D10" s="69">
        <v>330</v>
      </c>
      <c r="E10" s="69">
        <v>240</v>
      </c>
      <c r="F10" s="81">
        <f t="shared" ref="F10:F12" si="0">(D10*E10)/1000</f>
        <v>79.2</v>
      </c>
      <c r="G10" s="31">
        <v>40</v>
      </c>
      <c r="H10" s="136">
        <f>(F10*G10)/1000</f>
        <v>3.1680000000000001</v>
      </c>
      <c r="I10" s="69">
        <v>70</v>
      </c>
      <c r="K10" s="69"/>
      <c r="L10" s="69"/>
      <c r="M10" s="69"/>
      <c r="N10" s="69"/>
      <c r="O10" s="69"/>
      <c r="P10" s="69"/>
      <c r="Q10" s="83"/>
      <c r="R10" s="69"/>
      <c r="S10" s="83"/>
      <c r="T10" s="69"/>
    </row>
    <row r="11" spans="1:20" s="70" customFormat="1" x14ac:dyDescent="0.45">
      <c r="A11" s="38">
        <v>3</v>
      </c>
      <c r="B11" s="30" t="s">
        <v>78</v>
      </c>
      <c r="C11" s="69">
        <v>376</v>
      </c>
      <c r="D11" s="69">
        <v>376</v>
      </c>
      <c r="E11" s="69">
        <v>240</v>
      </c>
      <c r="F11" s="81">
        <f t="shared" si="0"/>
        <v>90.24</v>
      </c>
      <c r="G11" s="31">
        <v>40</v>
      </c>
      <c r="H11" s="136">
        <f>(F11*G11)/1000</f>
        <v>3.6095999999999999</v>
      </c>
      <c r="I11" s="69">
        <v>90</v>
      </c>
      <c r="K11" s="69"/>
      <c r="L11" s="69"/>
      <c r="M11" s="69"/>
      <c r="N11" s="69"/>
      <c r="O11" s="69"/>
      <c r="P11" s="69"/>
      <c r="Q11" s="31"/>
      <c r="R11" s="69"/>
      <c r="S11" s="83"/>
      <c r="T11" s="69"/>
    </row>
    <row r="12" spans="1:20" s="70" customFormat="1" x14ac:dyDescent="0.45">
      <c r="A12" s="38">
        <v>4</v>
      </c>
      <c r="B12" s="30" t="s">
        <v>80</v>
      </c>
      <c r="C12" s="69">
        <v>60</v>
      </c>
      <c r="D12" s="69">
        <v>60</v>
      </c>
      <c r="E12" s="69">
        <v>240</v>
      </c>
      <c r="F12" s="81">
        <f t="shared" si="0"/>
        <v>14.4</v>
      </c>
      <c r="G12" s="31">
        <v>40</v>
      </c>
      <c r="H12" s="136">
        <f>(F12*G12)/1000</f>
        <v>0.57599999999999996</v>
      </c>
      <c r="I12" s="69">
        <v>45</v>
      </c>
      <c r="K12" s="69"/>
      <c r="L12" s="69"/>
      <c r="M12" s="69"/>
      <c r="N12" s="69"/>
      <c r="O12" s="69"/>
      <c r="P12" s="69"/>
      <c r="Q12" s="31"/>
      <c r="R12" s="69"/>
      <c r="S12" s="83"/>
      <c r="T12" s="69"/>
    </row>
    <row r="13" spans="1:20" x14ac:dyDescent="0.45">
      <c r="A13" s="71" t="s">
        <v>2</v>
      </c>
      <c r="B13" s="71"/>
      <c r="C13" s="82">
        <f>SUM(C9:C12)</f>
        <v>880</v>
      </c>
      <c r="D13" s="82">
        <f>SUM(D9:D12)</f>
        <v>880</v>
      </c>
      <c r="E13" s="82">
        <v>240</v>
      </c>
      <c r="F13" s="82">
        <f>SUM(F9:F12)</f>
        <v>211.20000000000002</v>
      </c>
      <c r="G13" s="82">
        <f>G12</f>
        <v>40</v>
      </c>
      <c r="H13" s="140">
        <f>SUM(H9:H12)</f>
        <v>8.4480000000000004</v>
      </c>
      <c r="I13" s="82">
        <f>SUM(I9:I12)</f>
        <v>300</v>
      </c>
      <c r="K13" s="71" t="s">
        <v>2</v>
      </c>
      <c r="L13" s="84"/>
      <c r="M13" s="84"/>
      <c r="N13" s="84"/>
      <c r="O13" s="84"/>
      <c r="P13" s="84"/>
      <c r="Q13" s="84"/>
      <c r="R13" s="84"/>
      <c r="S13" s="88"/>
      <c r="T13" s="84"/>
    </row>
    <row r="15" spans="1:20" ht="23.25" x14ac:dyDescent="0.5">
      <c r="P15" s="351" t="s">
        <v>154</v>
      </c>
      <c r="Q15" s="351"/>
      <c r="R15" s="351"/>
      <c r="S15" s="351"/>
      <c r="T15" s="351"/>
    </row>
    <row r="16" spans="1:20" ht="23.25" x14ac:dyDescent="0.5">
      <c r="P16" s="278"/>
      <c r="Q16" s="120" t="s">
        <v>171</v>
      </c>
      <c r="R16" s="120"/>
      <c r="S16" s="120"/>
      <c r="T16" s="120"/>
    </row>
    <row r="17" spans="16:20" ht="23.25" x14ac:dyDescent="0.5">
      <c r="P17" s="121" t="s">
        <v>67</v>
      </c>
      <c r="Q17" s="120" t="s">
        <v>172</v>
      </c>
      <c r="R17" s="120"/>
      <c r="S17" s="120"/>
      <c r="T17" s="120"/>
    </row>
  </sheetData>
  <mergeCells count="5">
    <mergeCell ref="F3:P3"/>
    <mergeCell ref="F4:P4"/>
    <mergeCell ref="M6:T6"/>
    <mergeCell ref="C6:I6"/>
    <mergeCell ref="P15:T15"/>
  </mergeCells>
  <phoneticPr fontId="0" type="noConversion"/>
  <pageMargins left="0.17" right="0.19685039370078741" top="0.39370078740157483" bottom="0.39370078740157483" header="0.31496062992125984" footer="0.31496062992125984"/>
  <pageSetup paperSize="9" scale="82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6"/>
  <sheetViews>
    <sheetView topLeftCell="A2" zoomScaleNormal="100" workbookViewId="0">
      <selection activeCell="I15" sqref="I15"/>
    </sheetView>
  </sheetViews>
  <sheetFormatPr defaultColWidth="9.140625" defaultRowHeight="21" x14ac:dyDescent="0.45"/>
  <cols>
    <col min="1" max="1" width="4.7109375" style="47" customWidth="1"/>
    <col min="2" max="2" width="8.85546875" style="47" customWidth="1"/>
    <col min="3" max="3" width="7.7109375" style="47" customWidth="1"/>
    <col min="4" max="4" width="10.7109375" style="47" customWidth="1"/>
    <col min="5" max="6" width="9.5703125" style="47" customWidth="1"/>
    <col min="7" max="7" width="10.85546875" style="47" customWidth="1"/>
    <col min="8" max="8" width="9.140625" style="47"/>
    <col min="9" max="9" width="11.5703125" style="47" customWidth="1"/>
    <col min="10" max="10" width="1.85546875" style="47" customWidth="1"/>
    <col min="11" max="11" width="5.5703125" style="47" customWidth="1"/>
    <col min="12" max="16" width="9.5703125" style="47" customWidth="1"/>
    <col min="17" max="17" width="12" style="47" customWidth="1"/>
    <col min="18" max="18" width="9.5703125" style="47" customWidth="1"/>
    <col min="19" max="19" width="11.5703125" style="47" bestFit="1" customWidth="1"/>
    <col min="20" max="16384" width="9.140625" style="47"/>
  </cols>
  <sheetData>
    <row r="1" spans="1:19" ht="21" customHeight="1" x14ac:dyDescent="0.45"/>
    <row r="2" spans="1:19" ht="21" customHeight="1" x14ac:dyDescent="0.5">
      <c r="A2" s="315" t="s">
        <v>165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</row>
    <row r="3" spans="1:19" s="48" customFormat="1" ht="23.25" customHeight="1" x14ac:dyDescent="0.45">
      <c r="A3" s="309" t="s">
        <v>83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</row>
    <row r="4" spans="1:19" s="51" customFormat="1" ht="20.25" customHeight="1" x14ac:dyDescent="0.45"/>
    <row r="5" spans="1:19" s="51" customFormat="1" ht="17.25" customHeight="1" x14ac:dyDescent="0.45">
      <c r="A5" s="26"/>
      <c r="B5" s="352" t="s">
        <v>68</v>
      </c>
      <c r="C5" s="353"/>
      <c r="D5" s="353"/>
      <c r="E5" s="353"/>
      <c r="F5" s="353"/>
      <c r="G5" s="353"/>
      <c r="H5" s="353"/>
      <c r="I5" s="354"/>
      <c r="J5" s="58"/>
      <c r="K5" s="26"/>
      <c r="L5" s="352" t="s">
        <v>69</v>
      </c>
      <c r="M5" s="353"/>
      <c r="N5" s="353"/>
      <c r="O5" s="353"/>
      <c r="P5" s="353"/>
      <c r="Q5" s="353"/>
      <c r="R5" s="353"/>
      <c r="S5" s="354"/>
    </row>
    <row r="6" spans="1:19" s="58" customFormat="1" ht="18.75" customHeight="1" x14ac:dyDescent="0.45">
      <c r="A6" s="59" t="s">
        <v>0</v>
      </c>
      <c r="B6" s="26" t="s">
        <v>3</v>
      </c>
      <c r="C6" s="282" t="s">
        <v>25</v>
      </c>
      <c r="D6" s="26" t="s">
        <v>115</v>
      </c>
      <c r="E6" s="26" t="s">
        <v>28</v>
      </c>
      <c r="F6" s="61" t="s">
        <v>30</v>
      </c>
      <c r="G6" s="26" t="s">
        <v>36</v>
      </c>
      <c r="H6" s="26" t="s">
        <v>32</v>
      </c>
      <c r="I6" s="61" t="s">
        <v>34</v>
      </c>
      <c r="J6" s="47"/>
      <c r="K6" s="59" t="s">
        <v>0</v>
      </c>
      <c r="L6" s="59" t="s">
        <v>3</v>
      </c>
      <c r="M6" s="59" t="s">
        <v>25</v>
      </c>
      <c r="N6" s="59" t="s">
        <v>115</v>
      </c>
      <c r="O6" s="59" t="s">
        <v>28</v>
      </c>
      <c r="P6" s="63" t="s">
        <v>30</v>
      </c>
      <c r="Q6" s="59" t="s">
        <v>36</v>
      </c>
      <c r="R6" s="59" t="s">
        <v>32</v>
      </c>
      <c r="S6" s="63" t="s">
        <v>34</v>
      </c>
    </row>
    <row r="7" spans="1:19" x14ac:dyDescent="0.45">
      <c r="A7" s="64"/>
      <c r="B7" s="108"/>
      <c r="C7" s="65" t="s">
        <v>26</v>
      </c>
      <c r="D7" s="66" t="s">
        <v>26</v>
      </c>
      <c r="E7" s="66" t="s">
        <v>29</v>
      </c>
      <c r="F7" s="66" t="s">
        <v>31</v>
      </c>
      <c r="G7" s="66" t="s">
        <v>35</v>
      </c>
      <c r="H7" s="66" t="s">
        <v>33</v>
      </c>
      <c r="I7" s="67" t="s">
        <v>1</v>
      </c>
      <c r="K7" s="64"/>
      <c r="L7" s="108"/>
      <c r="M7" s="66" t="s">
        <v>26</v>
      </c>
      <c r="N7" s="66" t="s">
        <v>26</v>
      </c>
      <c r="O7" s="66" t="s">
        <v>29</v>
      </c>
      <c r="P7" s="66" t="s">
        <v>31</v>
      </c>
      <c r="Q7" s="66" t="s">
        <v>35</v>
      </c>
      <c r="R7" s="66" t="s">
        <v>33</v>
      </c>
      <c r="S7" s="66" t="s">
        <v>1</v>
      </c>
    </row>
    <row r="8" spans="1:19" x14ac:dyDescent="0.45">
      <c r="A8" s="43">
        <v>1</v>
      </c>
      <c r="B8" s="100" t="s">
        <v>76</v>
      </c>
      <c r="C8" s="209">
        <v>5</v>
      </c>
      <c r="D8" s="68">
        <v>2</v>
      </c>
      <c r="E8" s="42">
        <v>415</v>
      </c>
      <c r="F8" s="129">
        <f>(D8*E8)/1000</f>
        <v>0.83</v>
      </c>
      <c r="G8" s="31">
        <v>80</v>
      </c>
      <c r="H8" s="141">
        <f>(F8*G8)/1000</f>
        <v>6.6399999999999987E-2</v>
      </c>
      <c r="I8" s="31">
        <v>7</v>
      </c>
      <c r="J8" s="68"/>
      <c r="K8" s="43">
        <v>1</v>
      </c>
      <c r="L8" s="100" t="s">
        <v>76</v>
      </c>
      <c r="M8" s="76">
        <v>1</v>
      </c>
      <c r="N8" s="76">
        <v>1</v>
      </c>
      <c r="O8" s="42">
        <v>415</v>
      </c>
      <c r="P8" s="157">
        <f>(N8*O8)/1000</f>
        <v>0.41499999999999998</v>
      </c>
      <c r="Q8" s="209">
        <v>60</v>
      </c>
      <c r="R8" s="178">
        <f>(P8*Q8)/1000</f>
        <v>2.4899999999999999E-2</v>
      </c>
      <c r="S8" s="76">
        <v>10</v>
      </c>
    </row>
    <row r="9" spans="1:19" s="68" customFormat="1" x14ac:dyDescent="0.45">
      <c r="A9" s="38">
        <v>2</v>
      </c>
      <c r="B9" s="30" t="s">
        <v>77</v>
      </c>
      <c r="C9" s="69">
        <v>14</v>
      </c>
      <c r="D9" s="227">
        <v>7</v>
      </c>
      <c r="E9" s="42">
        <v>415</v>
      </c>
      <c r="F9" s="129">
        <f t="shared" ref="F9:F11" si="0">(D9*E9)/1000</f>
        <v>2.9049999999999998</v>
      </c>
      <c r="G9" s="31">
        <v>80</v>
      </c>
      <c r="H9" s="141">
        <f>(F9*G9)/1000</f>
        <v>0.23239999999999997</v>
      </c>
      <c r="I9" s="69">
        <v>48</v>
      </c>
      <c r="J9" s="70"/>
      <c r="K9" s="38">
        <v>2</v>
      </c>
      <c r="L9" s="30" t="s">
        <v>77</v>
      </c>
      <c r="M9" s="69">
        <v>2</v>
      </c>
      <c r="N9" s="69">
        <v>2</v>
      </c>
      <c r="O9" s="42">
        <v>415</v>
      </c>
      <c r="P9" s="81">
        <f t="shared" ref="P9:P11" si="1">(N9*O9)/1000</f>
        <v>0.83</v>
      </c>
      <c r="Q9" s="31">
        <v>60</v>
      </c>
      <c r="R9" s="180">
        <f>(P9*Q9)/1000</f>
        <v>4.9799999999999997E-2</v>
      </c>
      <c r="S9" s="69">
        <v>20</v>
      </c>
    </row>
    <row r="10" spans="1:19" s="70" customFormat="1" x14ac:dyDescent="0.45">
      <c r="A10" s="38">
        <v>3</v>
      </c>
      <c r="B10" s="30" t="s">
        <v>78</v>
      </c>
      <c r="C10" s="69">
        <v>24</v>
      </c>
      <c r="D10" s="227">
        <v>21</v>
      </c>
      <c r="E10" s="42">
        <v>415</v>
      </c>
      <c r="F10" s="129">
        <f t="shared" si="0"/>
        <v>8.7149999999999999</v>
      </c>
      <c r="G10" s="31">
        <v>80</v>
      </c>
      <c r="H10" s="141">
        <f>(F10*G10)/1000</f>
        <v>0.69720000000000004</v>
      </c>
      <c r="I10" s="69">
        <v>58</v>
      </c>
      <c r="K10" s="38">
        <v>3</v>
      </c>
      <c r="L10" s="30" t="s">
        <v>78</v>
      </c>
      <c r="M10" s="69">
        <v>4</v>
      </c>
      <c r="N10" s="69">
        <v>4</v>
      </c>
      <c r="O10" s="42">
        <v>415</v>
      </c>
      <c r="P10" s="81">
        <f t="shared" si="1"/>
        <v>1.66</v>
      </c>
      <c r="Q10" s="31">
        <v>60</v>
      </c>
      <c r="R10" s="180">
        <f>(P10*Q10)/1000</f>
        <v>9.9599999999999994E-2</v>
      </c>
      <c r="S10" s="69">
        <v>22</v>
      </c>
    </row>
    <row r="11" spans="1:19" s="70" customFormat="1" x14ac:dyDescent="0.45">
      <c r="A11" s="38">
        <v>4</v>
      </c>
      <c r="B11" s="30" t="s">
        <v>80</v>
      </c>
      <c r="C11" s="228">
        <v>2</v>
      </c>
      <c r="D11" s="70">
        <v>1</v>
      </c>
      <c r="E11" s="42">
        <v>415</v>
      </c>
      <c r="F11" s="129">
        <f t="shared" si="0"/>
        <v>0.41499999999999998</v>
      </c>
      <c r="G11" s="31">
        <v>80</v>
      </c>
      <c r="H11" s="141">
        <f>(F11*G11)/1000</f>
        <v>3.3199999999999993E-2</v>
      </c>
      <c r="I11" s="69">
        <v>7</v>
      </c>
      <c r="K11" s="158">
        <v>4</v>
      </c>
      <c r="L11" s="159" t="s">
        <v>80</v>
      </c>
      <c r="M11" s="160">
        <v>1</v>
      </c>
      <c r="N11" s="160">
        <v>1</v>
      </c>
      <c r="O11" s="42">
        <v>415</v>
      </c>
      <c r="P11" s="161">
        <f t="shared" si="1"/>
        <v>0.41499999999999998</v>
      </c>
      <c r="Q11" s="17">
        <v>60</v>
      </c>
      <c r="R11" s="179">
        <f>(P11*Q11)/1000</f>
        <v>2.4899999999999999E-2</v>
      </c>
      <c r="S11" s="160">
        <v>10</v>
      </c>
    </row>
    <row r="12" spans="1:19" s="70" customFormat="1" x14ac:dyDescent="0.45">
      <c r="A12" s="71" t="s">
        <v>2</v>
      </c>
      <c r="B12" s="71"/>
      <c r="C12" s="187">
        <f>SUM(C8:C11)</f>
        <v>45</v>
      </c>
      <c r="D12" s="72">
        <f>SUM(D8:D11)</f>
        <v>31</v>
      </c>
      <c r="E12" s="218">
        <f>AVERAGE(E8:E11)</f>
        <v>415</v>
      </c>
      <c r="F12" s="72">
        <f>SUM(F8:F11)</f>
        <v>12.864999999999998</v>
      </c>
      <c r="G12" s="72">
        <v>80</v>
      </c>
      <c r="H12" s="72">
        <f>SUM(H8:H11)</f>
        <v>1.0291999999999999</v>
      </c>
      <c r="I12" s="72">
        <f>SUM(I8:I11)</f>
        <v>120</v>
      </c>
      <c r="J12" s="47"/>
      <c r="K12" s="71" t="s">
        <v>2</v>
      </c>
      <c r="L12" s="71"/>
      <c r="M12" s="72">
        <f>SUM(M8:M11)</f>
        <v>8</v>
      </c>
      <c r="N12" s="72">
        <f>SUM(N8:N11)</f>
        <v>8</v>
      </c>
      <c r="O12" s="218">
        <f>AVERAGE(O8:O11)</f>
        <v>415</v>
      </c>
      <c r="P12" s="72">
        <f>SUM(P8:P11)</f>
        <v>3.32</v>
      </c>
      <c r="Q12" s="72">
        <v>80</v>
      </c>
      <c r="R12" s="72">
        <f>SUM(R8:R11)</f>
        <v>0.19919999999999999</v>
      </c>
      <c r="S12" s="72">
        <f>SUM(S8:S11)</f>
        <v>62</v>
      </c>
    </row>
    <row r="14" spans="1:19" ht="23.25" x14ac:dyDescent="0.5">
      <c r="Q14" s="123" t="s">
        <v>154</v>
      </c>
      <c r="R14" s="123"/>
      <c r="S14" s="123"/>
    </row>
    <row r="15" spans="1:19" ht="23.25" x14ac:dyDescent="0.5">
      <c r="O15" s="278"/>
      <c r="P15" s="120" t="s">
        <v>171</v>
      </c>
      <c r="Q15" s="120"/>
      <c r="R15" s="120"/>
      <c r="S15" s="120"/>
    </row>
    <row r="16" spans="1:19" ht="23.25" x14ac:dyDescent="0.5">
      <c r="O16" s="121" t="s">
        <v>67</v>
      </c>
      <c r="P16" s="120" t="s">
        <v>172</v>
      </c>
      <c r="Q16" s="120"/>
      <c r="R16" s="120"/>
      <c r="S16" s="120"/>
    </row>
  </sheetData>
  <mergeCells count="4">
    <mergeCell ref="A3:S3"/>
    <mergeCell ref="A2:S2"/>
    <mergeCell ref="B5:I5"/>
    <mergeCell ref="L5:S5"/>
  </mergeCells>
  <phoneticPr fontId="0" type="noConversion"/>
  <pageMargins left="0.17" right="0.19685039370078741" top="0.39370078740157483" bottom="0.39370078740157483" header="0.31496062992125984" footer="0.31496062992125984"/>
  <pageSetup paperSize="9" scale="9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5"/>
  <sheetViews>
    <sheetView zoomScale="90" zoomScaleNormal="90" workbookViewId="0">
      <selection activeCell="O12" sqref="O12"/>
    </sheetView>
  </sheetViews>
  <sheetFormatPr defaultColWidth="9.140625" defaultRowHeight="21" x14ac:dyDescent="0.45"/>
  <cols>
    <col min="1" max="1" width="4.140625" style="47" customWidth="1"/>
    <col min="2" max="2" width="8.140625" style="47" customWidth="1"/>
    <col min="3" max="3" width="7.28515625" style="47" customWidth="1"/>
    <col min="4" max="4" width="10.28515625" style="47" customWidth="1"/>
    <col min="5" max="5" width="9.5703125" style="47" customWidth="1"/>
    <col min="6" max="6" width="9.28515625" style="47" customWidth="1"/>
    <col min="7" max="7" width="9.5703125" style="47" customWidth="1"/>
    <col min="8" max="8" width="8.5703125" style="47" customWidth="1"/>
    <col min="9" max="9" width="10.42578125" style="47" customWidth="1"/>
    <col min="10" max="10" width="2.7109375" style="47" customWidth="1"/>
    <col min="11" max="11" width="4.5703125" style="47" customWidth="1"/>
    <col min="12" max="12" width="8.28515625" style="47" customWidth="1"/>
    <col min="13" max="13" width="8.140625" style="47" customWidth="1"/>
    <col min="14" max="14" width="11.140625" style="47" customWidth="1"/>
    <col min="15" max="16" width="9.5703125" style="47" customWidth="1"/>
    <col min="17" max="17" width="11.42578125" style="47" customWidth="1"/>
    <col min="18" max="18" width="8.5703125" style="47" customWidth="1"/>
    <col min="19" max="19" width="11.42578125" style="47" customWidth="1"/>
    <col min="20" max="16384" width="9.140625" style="47"/>
  </cols>
  <sheetData>
    <row r="1" spans="1:19" s="48" customFormat="1" ht="23.25" customHeight="1" x14ac:dyDescent="0.5">
      <c r="A1" s="315" t="s">
        <v>165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s="51" customFormat="1" ht="20.25" customHeight="1" x14ac:dyDescent="0.45">
      <c r="A2" s="309" t="s">
        <v>83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</row>
    <row r="3" spans="1:19" s="51" customFormat="1" ht="17.25" customHeight="1" x14ac:dyDescent="0.45">
      <c r="C3" s="52"/>
      <c r="D3" s="52"/>
      <c r="E3" s="52"/>
      <c r="H3" s="54"/>
      <c r="I3" s="54"/>
      <c r="J3" s="54"/>
      <c r="K3" s="54"/>
      <c r="L3" s="53"/>
      <c r="M3" s="53"/>
      <c r="N3" s="53"/>
      <c r="O3" s="53"/>
      <c r="P3" s="53"/>
      <c r="S3" s="55" t="s">
        <v>37</v>
      </c>
    </row>
    <row r="4" spans="1:19" s="58" customFormat="1" ht="18.75" customHeight="1" x14ac:dyDescent="0.4">
      <c r="A4" s="26"/>
      <c r="B4" s="26"/>
      <c r="C4" s="317" t="s">
        <v>70</v>
      </c>
      <c r="D4" s="316"/>
      <c r="E4" s="316"/>
      <c r="F4" s="316"/>
      <c r="G4" s="316"/>
      <c r="H4" s="316"/>
      <c r="I4" s="318"/>
      <c r="K4" s="26"/>
      <c r="L4" s="107"/>
      <c r="M4" s="317" t="s">
        <v>71</v>
      </c>
      <c r="N4" s="316"/>
      <c r="O4" s="316"/>
      <c r="P4" s="316"/>
      <c r="Q4" s="316"/>
      <c r="R4" s="316"/>
      <c r="S4" s="318"/>
    </row>
    <row r="5" spans="1:19" x14ac:dyDescent="0.45">
      <c r="A5" s="59" t="s">
        <v>0</v>
      </c>
      <c r="B5" s="59" t="s">
        <v>3</v>
      </c>
      <c r="C5" s="60" t="s">
        <v>25</v>
      </c>
      <c r="D5" s="59" t="s">
        <v>115</v>
      </c>
      <c r="E5" s="26" t="s">
        <v>28</v>
      </c>
      <c r="F5" s="61" t="s">
        <v>30</v>
      </c>
      <c r="G5" s="26" t="s">
        <v>36</v>
      </c>
      <c r="H5" s="26" t="s">
        <v>32</v>
      </c>
      <c r="I5" s="62" t="s">
        <v>34</v>
      </c>
      <c r="K5" s="59" t="s">
        <v>0</v>
      </c>
      <c r="L5" s="59" t="s">
        <v>3</v>
      </c>
      <c r="M5" s="59" t="s">
        <v>25</v>
      </c>
      <c r="N5" s="59" t="s">
        <v>115</v>
      </c>
      <c r="O5" s="59" t="s">
        <v>28</v>
      </c>
      <c r="P5" s="63" t="s">
        <v>30</v>
      </c>
      <c r="Q5" s="59" t="s">
        <v>36</v>
      </c>
      <c r="R5" s="59" t="s">
        <v>32</v>
      </c>
      <c r="S5" s="63" t="s">
        <v>34</v>
      </c>
    </row>
    <row r="6" spans="1:19" x14ac:dyDescent="0.45">
      <c r="A6" s="64"/>
      <c r="B6" s="108"/>
      <c r="C6" s="65" t="s">
        <v>26</v>
      </c>
      <c r="D6" s="66" t="s">
        <v>26</v>
      </c>
      <c r="E6" s="66" t="s">
        <v>29</v>
      </c>
      <c r="F6" s="66" t="s">
        <v>31</v>
      </c>
      <c r="G6" s="66" t="s">
        <v>35</v>
      </c>
      <c r="H6" s="66" t="s">
        <v>33</v>
      </c>
      <c r="I6" s="67" t="s">
        <v>1</v>
      </c>
      <c r="K6" s="64"/>
      <c r="L6" s="108"/>
      <c r="M6" s="66" t="s">
        <v>26</v>
      </c>
      <c r="N6" s="66" t="s">
        <v>26</v>
      </c>
      <c r="O6" s="66" t="s">
        <v>29</v>
      </c>
      <c r="P6" s="66" t="s">
        <v>31</v>
      </c>
      <c r="Q6" s="66" t="s">
        <v>35</v>
      </c>
      <c r="R6" s="66" t="s">
        <v>33</v>
      </c>
      <c r="S6" s="66" t="s">
        <v>1</v>
      </c>
    </row>
    <row r="7" spans="1:19" s="68" customFormat="1" x14ac:dyDescent="0.45">
      <c r="A7" s="43">
        <v>1</v>
      </c>
      <c r="B7" s="100" t="s">
        <v>76</v>
      </c>
      <c r="C7" s="31">
        <v>1</v>
      </c>
      <c r="D7" s="31">
        <v>1</v>
      </c>
      <c r="E7" s="42">
        <v>415</v>
      </c>
      <c r="F7" s="129">
        <f>(D7*E7)/1000</f>
        <v>0.41499999999999998</v>
      </c>
      <c r="G7" s="31">
        <v>60</v>
      </c>
      <c r="H7" s="180">
        <f>(F7*G7)/100</f>
        <v>0.249</v>
      </c>
      <c r="I7" s="31">
        <v>5</v>
      </c>
      <c r="K7" s="43">
        <v>1</v>
      </c>
      <c r="L7" s="100" t="s">
        <v>76</v>
      </c>
      <c r="M7" s="76">
        <v>1</v>
      </c>
      <c r="N7" s="76">
        <v>1</v>
      </c>
      <c r="O7" s="42">
        <v>415</v>
      </c>
      <c r="P7" s="181">
        <f>(N7*O7)/1000</f>
        <v>0.41499999999999998</v>
      </c>
      <c r="Q7" s="209">
        <v>20</v>
      </c>
      <c r="R7" s="178">
        <f>(P7*Q7)/1000</f>
        <v>8.2999999999999984E-3</v>
      </c>
      <c r="S7" s="76">
        <v>7</v>
      </c>
    </row>
    <row r="8" spans="1:19" s="70" customFormat="1" x14ac:dyDescent="0.45">
      <c r="A8" s="38">
        <v>2</v>
      </c>
      <c r="B8" s="30" t="s">
        <v>77</v>
      </c>
      <c r="C8" s="69">
        <v>2</v>
      </c>
      <c r="D8" s="69">
        <v>2</v>
      </c>
      <c r="E8" s="42">
        <v>415</v>
      </c>
      <c r="F8" s="129">
        <f t="shared" ref="F8:F10" si="0">(D8*E8)/1000</f>
        <v>0.83</v>
      </c>
      <c r="G8" s="31">
        <v>60</v>
      </c>
      <c r="H8" s="180">
        <f>(F8*G8)/100</f>
        <v>0.498</v>
      </c>
      <c r="I8" s="69">
        <v>6</v>
      </c>
      <c r="K8" s="38">
        <v>2</v>
      </c>
      <c r="L8" s="30" t="s">
        <v>77</v>
      </c>
      <c r="M8" s="69">
        <v>2</v>
      </c>
      <c r="N8" s="69">
        <v>2</v>
      </c>
      <c r="O8" s="42">
        <v>415</v>
      </c>
      <c r="P8" s="129">
        <f t="shared" ref="P8:P10" si="1">(N8*O8)/1000</f>
        <v>0.83</v>
      </c>
      <c r="Q8" s="31">
        <v>20</v>
      </c>
      <c r="R8" s="180">
        <f>(P8*Q8)/1000</f>
        <v>1.6599999999999997E-2</v>
      </c>
      <c r="S8" s="69">
        <v>25</v>
      </c>
    </row>
    <row r="9" spans="1:19" s="70" customFormat="1" x14ac:dyDescent="0.45">
      <c r="A9" s="38">
        <v>3</v>
      </c>
      <c r="B9" s="30" t="s">
        <v>78</v>
      </c>
      <c r="C9" s="69">
        <v>3</v>
      </c>
      <c r="D9" s="69">
        <v>3</v>
      </c>
      <c r="E9" s="42">
        <v>415</v>
      </c>
      <c r="F9" s="129">
        <f t="shared" si="0"/>
        <v>1.2450000000000001</v>
      </c>
      <c r="G9" s="31">
        <v>60</v>
      </c>
      <c r="H9" s="180">
        <f>(F9*G9)/100</f>
        <v>0.747</v>
      </c>
      <c r="I9" s="69">
        <v>11</v>
      </c>
      <c r="K9" s="38">
        <v>3</v>
      </c>
      <c r="L9" s="30" t="s">
        <v>78</v>
      </c>
      <c r="M9" s="69">
        <v>5</v>
      </c>
      <c r="N9" s="69">
        <v>5</v>
      </c>
      <c r="O9" s="42">
        <v>415</v>
      </c>
      <c r="P9" s="129">
        <f t="shared" si="1"/>
        <v>2.0750000000000002</v>
      </c>
      <c r="Q9" s="31">
        <v>20</v>
      </c>
      <c r="R9" s="180">
        <f>(P9*Q9)/1000</f>
        <v>4.1500000000000002E-2</v>
      </c>
      <c r="S9" s="69">
        <v>22</v>
      </c>
    </row>
    <row r="10" spans="1:19" s="70" customFormat="1" x14ac:dyDescent="0.45">
      <c r="A10" s="38">
        <v>4</v>
      </c>
      <c r="B10" s="30" t="s">
        <v>80</v>
      </c>
      <c r="C10" s="69">
        <v>1</v>
      </c>
      <c r="D10" s="69">
        <v>1</v>
      </c>
      <c r="E10" s="42">
        <v>415</v>
      </c>
      <c r="F10" s="129">
        <f t="shared" si="0"/>
        <v>0.41499999999999998</v>
      </c>
      <c r="G10" s="31">
        <v>60</v>
      </c>
      <c r="H10" s="180">
        <f>(F10*G10)/100</f>
        <v>0.249</v>
      </c>
      <c r="I10" s="69">
        <v>7</v>
      </c>
      <c r="K10" s="38">
        <v>4</v>
      </c>
      <c r="L10" s="159" t="s">
        <v>80</v>
      </c>
      <c r="M10" s="160">
        <v>1</v>
      </c>
      <c r="N10" s="160">
        <v>1</v>
      </c>
      <c r="O10" s="42">
        <v>415</v>
      </c>
      <c r="P10" s="182">
        <f t="shared" si="1"/>
        <v>0.41499999999999998</v>
      </c>
      <c r="Q10" s="17">
        <v>20</v>
      </c>
      <c r="R10" s="179">
        <f>(P10*Q10)/1000</f>
        <v>8.2999999999999984E-3</v>
      </c>
      <c r="S10" s="160">
        <v>10</v>
      </c>
    </row>
    <row r="11" spans="1:19" x14ac:dyDescent="0.45">
      <c r="A11" s="71" t="s">
        <v>2</v>
      </c>
      <c r="B11" s="71"/>
      <c r="C11" s="72">
        <f>SUM(C7:C10)</f>
        <v>7</v>
      </c>
      <c r="D11" s="72">
        <f>SUM(D7:D10)</f>
        <v>7</v>
      </c>
      <c r="E11" s="218">
        <f>AVERAGE(E7:E10)</f>
        <v>415</v>
      </c>
      <c r="F11" s="72">
        <f>SUM(F7:F10)</f>
        <v>2.9050000000000002</v>
      </c>
      <c r="G11" s="72">
        <v>60</v>
      </c>
      <c r="H11" s="184">
        <f>SUM(H7:H10)</f>
        <v>1.7429999999999999</v>
      </c>
      <c r="I11" s="72">
        <f>SUM(I7:I10)</f>
        <v>29</v>
      </c>
      <c r="K11" s="71" t="s">
        <v>2</v>
      </c>
      <c r="L11" s="71"/>
      <c r="M11" s="72">
        <f>SUM(M7:M10)</f>
        <v>9</v>
      </c>
      <c r="N11" s="72">
        <f>SUM(N7:N10)</f>
        <v>9</v>
      </c>
      <c r="O11" s="218">
        <f>AVERAGE(O7:O10)</f>
        <v>415</v>
      </c>
      <c r="P11" s="145">
        <f>SUM(P7:P10)</f>
        <v>3.7350000000000003</v>
      </c>
      <c r="Q11" s="197">
        <v>20</v>
      </c>
      <c r="R11" s="183">
        <f>SUM(R7:R10)</f>
        <v>7.4700000000000003E-2</v>
      </c>
      <c r="S11" s="162">
        <f>SUM(S7:S10)</f>
        <v>64</v>
      </c>
    </row>
    <row r="13" spans="1:19" ht="23.25" x14ac:dyDescent="0.5">
      <c r="O13" s="351" t="s">
        <v>154</v>
      </c>
      <c r="P13" s="351"/>
      <c r="Q13" s="351"/>
      <c r="R13" s="351"/>
      <c r="S13" s="351"/>
    </row>
    <row r="14" spans="1:19" ht="23.25" x14ac:dyDescent="0.5">
      <c r="O14" s="278"/>
      <c r="P14" s="120" t="s">
        <v>171</v>
      </c>
      <c r="Q14" s="120"/>
      <c r="R14" s="120"/>
      <c r="S14" s="120"/>
    </row>
    <row r="15" spans="1:19" ht="23.25" x14ac:dyDescent="0.5">
      <c r="O15" s="121" t="s">
        <v>67</v>
      </c>
      <c r="P15" s="120" t="s">
        <v>172</v>
      </c>
      <c r="Q15" s="120"/>
      <c r="R15" s="120"/>
      <c r="S15" s="120"/>
    </row>
  </sheetData>
  <mergeCells count="5">
    <mergeCell ref="A1:S1"/>
    <mergeCell ref="A2:S2"/>
    <mergeCell ref="C4:I4"/>
    <mergeCell ref="M4:S4"/>
    <mergeCell ref="O13:S13"/>
  </mergeCells>
  <phoneticPr fontId="16" type="noConversion"/>
  <pageMargins left="0.17" right="0.16" top="0.66" bottom="0.56000000000000005" header="0.5" footer="0.5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5"/>
  <sheetViews>
    <sheetView zoomScale="90" zoomScaleNormal="90" workbookViewId="0">
      <selection activeCell="H15" sqref="H15"/>
    </sheetView>
  </sheetViews>
  <sheetFormatPr defaultColWidth="9.140625" defaultRowHeight="21" x14ac:dyDescent="0.45"/>
  <cols>
    <col min="1" max="1" width="4.140625" style="47" customWidth="1"/>
    <col min="2" max="2" width="9" style="47" customWidth="1"/>
    <col min="3" max="3" width="8.28515625" style="47" customWidth="1"/>
    <col min="4" max="4" width="12" style="47" bestFit="1" customWidth="1"/>
    <col min="5" max="5" width="9.5703125" style="47" customWidth="1"/>
    <col min="6" max="6" width="9.28515625" style="47" customWidth="1"/>
    <col min="7" max="8" width="9.5703125" style="47" customWidth="1"/>
    <col min="9" max="9" width="11.28515625" style="47" customWidth="1"/>
    <col min="10" max="10" width="2.7109375" style="47" customWidth="1"/>
    <col min="11" max="11" width="4.5703125" style="47" customWidth="1"/>
    <col min="12" max="12" width="9.5703125" style="47" customWidth="1"/>
    <col min="13" max="13" width="8.140625" style="47" customWidth="1"/>
    <col min="14" max="14" width="11.85546875" style="47" customWidth="1"/>
    <col min="15" max="16" width="9.5703125" style="47" customWidth="1"/>
    <col min="17" max="17" width="11.42578125" style="47" customWidth="1"/>
    <col min="18" max="18" width="8.5703125" style="47" customWidth="1"/>
    <col min="19" max="19" width="11.42578125" style="47" customWidth="1"/>
    <col min="20" max="16384" width="9.140625" style="47"/>
  </cols>
  <sheetData>
    <row r="1" spans="1:19" s="48" customFormat="1" ht="23.25" customHeight="1" x14ac:dyDescent="0.5">
      <c r="E1" s="49" t="s">
        <v>24</v>
      </c>
      <c r="F1" s="315" t="s">
        <v>165</v>
      </c>
      <c r="G1" s="315"/>
      <c r="H1" s="315"/>
      <c r="I1" s="315"/>
      <c r="J1" s="315"/>
      <c r="K1" s="315"/>
      <c r="L1" s="315"/>
      <c r="M1" s="315"/>
      <c r="N1" s="315"/>
      <c r="O1" s="315"/>
      <c r="P1" s="13"/>
    </row>
    <row r="2" spans="1:19" s="51" customFormat="1" ht="20.25" customHeight="1" x14ac:dyDescent="0.45">
      <c r="C2" s="52" t="s">
        <v>13</v>
      </c>
      <c r="D2" s="52"/>
      <c r="E2" s="52"/>
      <c r="F2" s="309" t="s">
        <v>83</v>
      </c>
      <c r="G2" s="309"/>
      <c r="H2" s="309"/>
      <c r="I2" s="309"/>
      <c r="J2" s="309"/>
      <c r="K2" s="309"/>
      <c r="L2" s="309"/>
      <c r="M2" s="309"/>
      <c r="N2" s="309"/>
      <c r="O2" s="53"/>
      <c r="P2" s="53"/>
    </row>
    <row r="3" spans="1:19" s="51" customFormat="1" ht="17.25" customHeight="1" x14ac:dyDescent="0.45">
      <c r="C3" s="52"/>
      <c r="D3" s="52"/>
      <c r="E3" s="52"/>
      <c r="H3" s="54"/>
      <c r="I3" s="54"/>
      <c r="J3" s="54"/>
      <c r="K3" s="54"/>
      <c r="L3" s="53"/>
      <c r="M3" s="53"/>
      <c r="N3" s="53"/>
      <c r="O3" s="53"/>
      <c r="P3" s="53"/>
      <c r="S3" s="55" t="s">
        <v>37</v>
      </c>
    </row>
    <row r="4" spans="1:19" s="58" customFormat="1" ht="18.75" customHeight="1" x14ac:dyDescent="0.4">
      <c r="A4" s="26"/>
      <c r="B4" s="26"/>
      <c r="C4" s="317" t="s">
        <v>75</v>
      </c>
      <c r="D4" s="316"/>
      <c r="E4" s="316"/>
      <c r="F4" s="316"/>
      <c r="G4" s="316"/>
      <c r="H4" s="316"/>
      <c r="I4" s="318"/>
      <c r="K4" s="26"/>
      <c r="L4" s="107"/>
      <c r="M4" s="317" t="s">
        <v>72</v>
      </c>
      <c r="N4" s="316"/>
      <c r="O4" s="316"/>
      <c r="P4" s="316"/>
      <c r="Q4" s="316"/>
      <c r="R4" s="316"/>
      <c r="S4" s="318"/>
    </row>
    <row r="5" spans="1:19" x14ac:dyDescent="0.45">
      <c r="A5" s="59" t="s">
        <v>0</v>
      </c>
      <c r="B5" s="59" t="s">
        <v>3</v>
      </c>
      <c r="C5" s="60" t="s">
        <v>25</v>
      </c>
      <c r="D5" s="59" t="s">
        <v>115</v>
      </c>
      <c r="E5" s="26" t="s">
        <v>28</v>
      </c>
      <c r="F5" s="61" t="s">
        <v>30</v>
      </c>
      <c r="G5" s="26" t="s">
        <v>36</v>
      </c>
      <c r="H5" s="26" t="s">
        <v>32</v>
      </c>
      <c r="I5" s="62" t="s">
        <v>34</v>
      </c>
      <c r="K5" s="59" t="s">
        <v>0</v>
      </c>
      <c r="L5" s="59" t="s">
        <v>3</v>
      </c>
      <c r="M5" s="59" t="s">
        <v>25</v>
      </c>
      <c r="N5" s="59" t="s">
        <v>115</v>
      </c>
      <c r="O5" s="59" t="s">
        <v>28</v>
      </c>
      <c r="P5" s="63" t="s">
        <v>30</v>
      </c>
      <c r="Q5" s="59" t="s">
        <v>36</v>
      </c>
      <c r="R5" s="59" t="s">
        <v>32</v>
      </c>
      <c r="S5" s="63" t="s">
        <v>34</v>
      </c>
    </row>
    <row r="6" spans="1:19" x14ac:dyDescent="0.45">
      <c r="A6" s="64"/>
      <c r="B6" s="108"/>
      <c r="C6" s="65" t="s">
        <v>26</v>
      </c>
      <c r="D6" s="66" t="s">
        <v>26</v>
      </c>
      <c r="E6" s="66" t="s">
        <v>29</v>
      </c>
      <c r="F6" s="66" t="s">
        <v>31</v>
      </c>
      <c r="G6" s="66" t="s">
        <v>35</v>
      </c>
      <c r="H6" s="66" t="s">
        <v>33</v>
      </c>
      <c r="I6" s="67" t="s">
        <v>1</v>
      </c>
      <c r="K6" s="64"/>
      <c r="L6" s="108"/>
      <c r="M6" s="66" t="s">
        <v>26</v>
      </c>
      <c r="N6" s="66" t="s">
        <v>26</v>
      </c>
      <c r="O6" s="66" t="s">
        <v>29</v>
      </c>
      <c r="P6" s="66" t="s">
        <v>31</v>
      </c>
      <c r="Q6" s="66" t="s">
        <v>35</v>
      </c>
      <c r="R6" s="66" t="s">
        <v>33</v>
      </c>
      <c r="S6" s="66" t="s">
        <v>1</v>
      </c>
    </row>
    <row r="7" spans="1:19" s="68" customFormat="1" x14ac:dyDescent="0.45">
      <c r="A7" s="43">
        <v>1</v>
      </c>
      <c r="B7" s="100" t="s">
        <v>76</v>
      </c>
      <c r="C7" s="31">
        <v>9</v>
      </c>
      <c r="D7" s="31">
        <v>9</v>
      </c>
      <c r="E7" s="42">
        <v>0</v>
      </c>
      <c r="F7" s="129">
        <f>(D7*E7)/1000</f>
        <v>0</v>
      </c>
      <c r="G7" s="31">
        <v>0</v>
      </c>
      <c r="H7" s="141">
        <f>(F7*G7)/1000</f>
        <v>0</v>
      </c>
      <c r="I7" s="31">
        <v>16</v>
      </c>
      <c r="K7" s="43">
        <v>1</v>
      </c>
      <c r="L7" s="100" t="s">
        <v>76</v>
      </c>
      <c r="M7" s="76">
        <v>18</v>
      </c>
      <c r="N7" s="76">
        <v>16</v>
      </c>
      <c r="O7" s="177">
        <v>160</v>
      </c>
      <c r="P7" s="157">
        <f>(N7*O7)/1000</f>
        <v>2.56</v>
      </c>
      <c r="Q7" s="209">
        <v>25</v>
      </c>
      <c r="R7" s="163">
        <f>(P7*Q7)/1000</f>
        <v>6.4000000000000001E-2</v>
      </c>
      <c r="S7" s="76">
        <v>29</v>
      </c>
    </row>
    <row r="8" spans="1:19" s="70" customFormat="1" x14ac:dyDescent="0.45">
      <c r="A8" s="38">
        <v>2</v>
      </c>
      <c r="B8" s="30" t="s">
        <v>77</v>
      </c>
      <c r="C8" s="69">
        <v>24</v>
      </c>
      <c r="D8" s="69">
        <v>24</v>
      </c>
      <c r="E8" s="42">
        <v>0</v>
      </c>
      <c r="F8" s="129">
        <f>(D8*E8)/1000</f>
        <v>0</v>
      </c>
      <c r="G8" s="31">
        <v>0</v>
      </c>
      <c r="H8" s="141">
        <f>(F8*G8)/1000</f>
        <v>0</v>
      </c>
      <c r="I8" s="69">
        <v>64</v>
      </c>
      <c r="K8" s="38">
        <v>2</v>
      </c>
      <c r="L8" s="30" t="s">
        <v>77</v>
      </c>
      <c r="M8" s="69">
        <v>30</v>
      </c>
      <c r="N8" s="69">
        <v>28</v>
      </c>
      <c r="O8" s="42">
        <v>160</v>
      </c>
      <c r="P8" s="81">
        <f>(N8*O8)/1000</f>
        <v>4.4800000000000004</v>
      </c>
      <c r="Q8" s="31">
        <v>25</v>
      </c>
      <c r="R8" s="141">
        <f>(P8*Q8)/1000</f>
        <v>0.11200000000000002</v>
      </c>
      <c r="S8" s="69">
        <v>41</v>
      </c>
    </row>
    <row r="9" spans="1:19" s="70" customFormat="1" x14ac:dyDescent="0.45">
      <c r="A9" s="38">
        <v>3</v>
      </c>
      <c r="B9" s="30" t="s">
        <v>78</v>
      </c>
      <c r="C9" s="69">
        <v>30</v>
      </c>
      <c r="D9" s="69">
        <v>30</v>
      </c>
      <c r="E9" s="42">
        <v>0</v>
      </c>
      <c r="F9" s="129">
        <f>(D9*E9)/1000</f>
        <v>0</v>
      </c>
      <c r="G9" s="31">
        <v>0</v>
      </c>
      <c r="H9" s="141">
        <f>(F9*G9)/1000</f>
        <v>0</v>
      </c>
      <c r="I9" s="69">
        <v>84</v>
      </c>
      <c r="K9" s="38">
        <v>3</v>
      </c>
      <c r="L9" s="30" t="s">
        <v>78</v>
      </c>
      <c r="M9" s="69">
        <v>34</v>
      </c>
      <c r="N9" s="69">
        <v>32</v>
      </c>
      <c r="O9" s="42">
        <v>160</v>
      </c>
      <c r="P9" s="81">
        <f>(N9*O9)/1000</f>
        <v>5.12</v>
      </c>
      <c r="Q9" s="31">
        <v>25</v>
      </c>
      <c r="R9" s="141">
        <f>(P9*Q9)/1000</f>
        <v>0.128</v>
      </c>
      <c r="S9" s="69">
        <v>53</v>
      </c>
    </row>
    <row r="10" spans="1:19" s="70" customFormat="1" x14ac:dyDescent="0.45">
      <c r="A10" s="38">
        <v>4</v>
      </c>
      <c r="B10" s="30" t="s">
        <v>80</v>
      </c>
      <c r="C10" s="69">
        <v>7</v>
      </c>
      <c r="D10" s="69">
        <v>7</v>
      </c>
      <c r="E10" s="42">
        <v>0</v>
      </c>
      <c r="F10" s="129">
        <f>(D10*E10)/1000</f>
        <v>0</v>
      </c>
      <c r="G10" s="31">
        <v>0</v>
      </c>
      <c r="H10" s="141">
        <f>(F10*G10)/1000</f>
        <v>0</v>
      </c>
      <c r="I10" s="69">
        <v>12</v>
      </c>
      <c r="K10" s="158">
        <v>4</v>
      </c>
      <c r="L10" s="159" t="s">
        <v>80</v>
      </c>
      <c r="M10" s="160">
        <v>15</v>
      </c>
      <c r="N10" s="160">
        <v>13</v>
      </c>
      <c r="O10" s="146">
        <v>160</v>
      </c>
      <c r="P10" s="161">
        <f>(N10*O10)/1000</f>
        <v>2.08</v>
      </c>
      <c r="Q10" s="17">
        <v>25</v>
      </c>
      <c r="R10" s="164">
        <f>(P10*Q10)/1000</f>
        <v>5.1999999999999998E-2</v>
      </c>
      <c r="S10" s="160">
        <v>33</v>
      </c>
    </row>
    <row r="11" spans="1:19" x14ac:dyDescent="0.45">
      <c r="A11" s="71" t="s">
        <v>2</v>
      </c>
      <c r="B11" s="71"/>
      <c r="C11" s="84">
        <f>SUM(C7:C10)</f>
        <v>70</v>
      </c>
      <c r="D11" s="84">
        <f>SUM(D7:D10)</f>
        <v>70</v>
      </c>
      <c r="E11" s="218">
        <f>AVERAGE(E7:E10)</f>
        <v>0</v>
      </c>
      <c r="F11" s="279">
        <f>SUM(F7:F10)</f>
        <v>0</v>
      </c>
      <c r="G11" s="84">
        <f>AVERAGE(G7:G10)</f>
        <v>0</v>
      </c>
      <c r="H11" s="84">
        <f>SUM(H7:H10)</f>
        <v>0</v>
      </c>
      <c r="I11" s="84">
        <f>SUM(I7:I10)</f>
        <v>176</v>
      </c>
      <c r="K11" s="71" t="s">
        <v>2</v>
      </c>
      <c r="L11" s="71"/>
      <c r="M11" s="84">
        <f>SUM(M7:M10)</f>
        <v>97</v>
      </c>
      <c r="N11" s="84">
        <f>SUM(N7:N10)</f>
        <v>89</v>
      </c>
      <c r="O11" s="218">
        <f>AVERAGE(O7:O10)</f>
        <v>160</v>
      </c>
      <c r="P11" s="280">
        <f>SUM(P7:P10)</f>
        <v>14.24</v>
      </c>
      <c r="Q11" s="84">
        <v>25</v>
      </c>
      <c r="R11" s="84">
        <f>SUM(R7:R10)</f>
        <v>0.35600000000000004</v>
      </c>
      <c r="S11" s="84">
        <f>SUM(S7:S10)</f>
        <v>156</v>
      </c>
    </row>
    <row r="13" spans="1:19" ht="23.25" x14ac:dyDescent="0.5">
      <c r="O13" s="351" t="s">
        <v>154</v>
      </c>
      <c r="P13" s="351"/>
      <c r="Q13" s="351"/>
      <c r="R13" s="351"/>
      <c r="S13" s="351"/>
    </row>
    <row r="14" spans="1:19" ht="23.25" x14ac:dyDescent="0.5">
      <c r="O14" s="278"/>
      <c r="P14" s="120" t="s">
        <v>171</v>
      </c>
      <c r="Q14" s="120"/>
      <c r="R14" s="120"/>
      <c r="S14" s="120"/>
    </row>
    <row r="15" spans="1:19" ht="23.25" x14ac:dyDescent="0.5">
      <c r="O15" s="121" t="s">
        <v>67</v>
      </c>
      <c r="P15" s="120" t="s">
        <v>172</v>
      </c>
      <c r="Q15" s="120"/>
      <c r="R15" s="120"/>
      <c r="S15" s="120"/>
    </row>
  </sheetData>
  <mergeCells count="5">
    <mergeCell ref="F1:O1"/>
    <mergeCell ref="O13:S13"/>
    <mergeCell ref="F2:N2"/>
    <mergeCell ref="C4:I4"/>
    <mergeCell ref="M4:S4"/>
  </mergeCells>
  <phoneticPr fontId="16" type="noConversion"/>
  <pageMargins left="0.28999999999999998" right="0.27" top="0.62" bottom="0.62" header="0.5" footer="0.5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5"/>
  <sheetViews>
    <sheetView workbookViewId="0">
      <selection activeCell="T12" sqref="T12"/>
    </sheetView>
  </sheetViews>
  <sheetFormatPr defaultColWidth="9.140625" defaultRowHeight="21" x14ac:dyDescent="0.45"/>
  <cols>
    <col min="1" max="1" width="4.140625" style="47" customWidth="1"/>
    <col min="2" max="2" width="9" style="47" customWidth="1"/>
    <col min="3" max="3" width="8.28515625" style="47" customWidth="1"/>
    <col min="4" max="4" width="10.7109375" style="47" customWidth="1"/>
    <col min="5" max="5" width="9.5703125" style="47" customWidth="1"/>
    <col min="6" max="6" width="9.28515625" style="47" customWidth="1"/>
    <col min="7" max="8" width="9.5703125" style="47" customWidth="1"/>
    <col min="9" max="9" width="11.28515625" style="47" customWidth="1"/>
    <col min="10" max="10" width="2.7109375" style="47" customWidth="1"/>
    <col min="11" max="11" width="4.5703125" style="47" customWidth="1"/>
    <col min="12" max="12" width="9.5703125" style="47" customWidth="1"/>
    <col min="13" max="13" width="8.140625" style="47" customWidth="1"/>
    <col min="14" max="14" width="9.7109375" style="47" customWidth="1"/>
    <col min="15" max="16" width="9.5703125" style="47" customWidth="1"/>
    <col min="17" max="17" width="11.42578125" style="47" customWidth="1"/>
    <col min="18" max="18" width="8.5703125" style="47" customWidth="1"/>
    <col min="19" max="19" width="11.42578125" style="47" customWidth="1"/>
    <col min="20" max="16384" width="9.140625" style="47"/>
  </cols>
  <sheetData>
    <row r="1" spans="1:19" s="48" customFormat="1" ht="23.25" customHeight="1" x14ac:dyDescent="0.45">
      <c r="E1" s="49" t="s">
        <v>24</v>
      </c>
      <c r="F1" s="355" t="s">
        <v>166</v>
      </c>
      <c r="G1" s="355"/>
      <c r="H1" s="355"/>
      <c r="I1" s="355"/>
      <c r="J1" s="355"/>
      <c r="K1" s="355"/>
      <c r="L1" s="355"/>
      <c r="M1" s="355"/>
      <c r="N1" s="355"/>
      <c r="O1" s="355"/>
      <c r="P1" s="13"/>
    </row>
    <row r="2" spans="1:19" s="51" customFormat="1" ht="20.25" customHeight="1" x14ac:dyDescent="0.45">
      <c r="C2" s="52" t="s">
        <v>13</v>
      </c>
      <c r="D2" s="52"/>
      <c r="E2" s="52"/>
      <c r="F2" s="309" t="s">
        <v>83</v>
      </c>
      <c r="G2" s="309"/>
      <c r="H2" s="309"/>
      <c r="I2" s="309"/>
      <c r="J2" s="309"/>
      <c r="K2" s="309"/>
      <c r="L2" s="309"/>
      <c r="M2" s="309"/>
      <c r="N2" s="309"/>
      <c r="O2" s="53"/>
      <c r="P2" s="53"/>
    </row>
    <row r="3" spans="1:19" s="51" customFormat="1" ht="17.25" customHeight="1" x14ac:dyDescent="0.45">
      <c r="C3" s="52"/>
      <c r="D3" s="52"/>
      <c r="E3" s="52"/>
      <c r="H3" s="54"/>
      <c r="I3" s="54"/>
      <c r="J3" s="54"/>
      <c r="K3" s="54"/>
      <c r="L3" s="53"/>
      <c r="M3" s="53"/>
      <c r="N3" s="53"/>
      <c r="O3" s="53"/>
      <c r="P3" s="53"/>
      <c r="S3" s="55" t="s">
        <v>37</v>
      </c>
    </row>
    <row r="4" spans="1:19" s="58" customFormat="1" ht="18.75" customHeight="1" x14ac:dyDescent="0.5">
      <c r="A4" s="26"/>
      <c r="B4" s="26"/>
      <c r="C4" s="317" t="s">
        <v>86</v>
      </c>
      <c r="D4" s="316"/>
      <c r="E4" s="316"/>
      <c r="F4" s="316"/>
      <c r="G4" s="316"/>
      <c r="H4" s="316"/>
      <c r="I4" s="318"/>
      <c r="K4" s="26"/>
      <c r="L4" s="26"/>
      <c r="M4" s="356" t="s">
        <v>139</v>
      </c>
      <c r="N4" s="357"/>
      <c r="O4" s="357"/>
      <c r="P4" s="357"/>
      <c r="Q4" s="357"/>
      <c r="R4" s="357"/>
      <c r="S4" s="358"/>
    </row>
    <row r="5" spans="1:19" x14ac:dyDescent="0.45">
      <c r="A5" s="59" t="s">
        <v>0</v>
      </c>
      <c r="B5" s="59" t="s">
        <v>3</v>
      </c>
      <c r="C5" s="60" t="s">
        <v>25</v>
      </c>
      <c r="D5" s="59" t="s">
        <v>115</v>
      </c>
      <c r="E5" s="26" t="s">
        <v>28</v>
      </c>
      <c r="F5" s="61" t="s">
        <v>30</v>
      </c>
      <c r="G5" s="26" t="s">
        <v>36</v>
      </c>
      <c r="H5" s="26" t="s">
        <v>32</v>
      </c>
      <c r="I5" s="62" t="s">
        <v>34</v>
      </c>
      <c r="K5" s="59" t="s">
        <v>0</v>
      </c>
      <c r="L5" s="59" t="s">
        <v>3</v>
      </c>
      <c r="M5" s="60" t="s">
        <v>25</v>
      </c>
      <c r="N5" s="59" t="s">
        <v>115</v>
      </c>
      <c r="O5" s="26" t="s">
        <v>28</v>
      </c>
      <c r="P5" s="61" t="s">
        <v>30</v>
      </c>
      <c r="Q5" s="26" t="s">
        <v>36</v>
      </c>
      <c r="R5" s="26" t="s">
        <v>32</v>
      </c>
      <c r="S5" s="62" t="s">
        <v>34</v>
      </c>
    </row>
    <row r="6" spans="1:19" x14ac:dyDescent="0.45">
      <c r="A6" s="64"/>
      <c r="B6" s="108"/>
      <c r="C6" s="65" t="s">
        <v>26</v>
      </c>
      <c r="D6" s="66" t="s">
        <v>26</v>
      </c>
      <c r="E6" s="66" t="s">
        <v>29</v>
      </c>
      <c r="F6" s="66" t="s">
        <v>31</v>
      </c>
      <c r="G6" s="66" t="s">
        <v>35</v>
      </c>
      <c r="H6" s="66" t="s">
        <v>33</v>
      </c>
      <c r="I6" s="67" t="s">
        <v>1</v>
      </c>
      <c r="K6" s="64"/>
      <c r="L6" s="108"/>
      <c r="M6" s="65" t="s">
        <v>26</v>
      </c>
      <c r="N6" s="66" t="s">
        <v>26</v>
      </c>
      <c r="O6" s="66" t="s">
        <v>29</v>
      </c>
      <c r="P6" s="66" t="s">
        <v>31</v>
      </c>
      <c r="Q6" s="66" t="s">
        <v>35</v>
      </c>
      <c r="R6" s="66" t="s">
        <v>33</v>
      </c>
      <c r="S6" s="67" t="s">
        <v>1</v>
      </c>
    </row>
    <row r="7" spans="1:19" s="68" customFormat="1" x14ac:dyDescent="0.45">
      <c r="A7" s="43">
        <v>1</v>
      </c>
      <c r="B7" s="100" t="s">
        <v>76</v>
      </c>
      <c r="C7" s="31">
        <v>5</v>
      </c>
      <c r="D7" s="31">
        <v>5</v>
      </c>
      <c r="E7" s="42">
        <v>2000</v>
      </c>
      <c r="F7" s="129">
        <f>(D7*E7)/1000</f>
        <v>10</v>
      </c>
      <c r="G7" s="31">
        <v>40</v>
      </c>
      <c r="H7" s="234">
        <f>(F7*G7)/1000</f>
        <v>0.4</v>
      </c>
      <c r="I7" s="31">
        <v>8</v>
      </c>
      <c r="K7" s="43">
        <v>1</v>
      </c>
      <c r="L7" s="100" t="s">
        <v>76</v>
      </c>
      <c r="M7" s="31">
        <v>5</v>
      </c>
      <c r="N7" s="31">
        <v>5</v>
      </c>
      <c r="O7" s="42">
        <v>320</v>
      </c>
      <c r="P7" s="31">
        <f>(N7*O7)/1000</f>
        <v>1.6</v>
      </c>
      <c r="Q7" s="31">
        <v>25</v>
      </c>
      <c r="R7" s="137">
        <f>(P7*Q7)/1000</f>
        <v>0.04</v>
      </c>
      <c r="S7" s="31">
        <v>18</v>
      </c>
    </row>
    <row r="8" spans="1:19" s="70" customFormat="1" x14ac:dyDescent="0.45">
      <c r="A8" s="38">
        <v>2</v>
      </c>
      <c r="B8" s="30" t="s">
        <v>77</v>
      </c>
      <c r="C8" s="69">
        <v>2</v>
      </c>
      <c r="D8" s="69">
        <v>2</v>
      </c>
      <c r="E8" s="42">
        <v>2000</v>
      </c>
      <c r="F8" s="129">
        <f t="shared" ref="F8:F10" si="0">(D8*E8)/1000</f>
        <v>4</v>
      </c>
      <c r="G8" s="31">
        <v>40</v>
      </c>
      <c r="H8" s="234">
        <f>(F8*G8)/1000</f>
        <v>0.16</v>
      </c>
      <c r="I8" s="69">
        <v>9</v>
      </c>
      <c r="K8" s="38">
        <v>2</v>
      </c>
      <c r="L8" s="30" t="s">
        <v>77</v>
      </c>
      <c r="M8" s="69">
        <v>6</v>
      </c>
      <c r="N8" s="69">
        <v>6</v>
      </c>
      <c r="O8" s="42">
        <v>320</v>
      </c>
      <c r="P8" s="31">
        <f t="shared" ref="P8:P10" si="1">(N8*O8)/1000</f>
        <v>1.92</v>
      </c>
      <c r="Q8" s="31">
        <v>25</v>
      </c>
      <c r="R8" s="137">
        <f>(P8*Q8)/1000</f>
        <v>4.8000000000000001E-2</v>
      </c>
      <c r="S8" s="69">
        <v>21</v>
      </c>
    </row>
    <row r="9" spans="1:19" s="70" customFormat="1" x14ac:dyDescent="0.45">
      <c r="A9" s="38">
        <v>3</v>
      </c>
      <c r="B9" s="30" t="s">
        <v>78</v>
      </c>
      <c r="C9" s="69">
        <v>2</v>
      </c>
      <c r="D9" s="69">
        <v>2</v>
      </c>
      <c r="E9" s="42">
        <v>2000</v>
      </c>
      <c r="F9" s="129">
        <f t="shared" si="0"/>
        <v>4</v>
      </c>
      <c r="G9" s="31">
        <v>40</v>
      </c>
      <c r="H9" s="234">
        <f>(F9*G9)/1000</f>
        <v>0.16</v>
      </c>
      <c r="I9" s="69">
        <v>10</v>
      </c>
      <c r="K9" s="38">
        <v>3</v>
      </c>
      <c r="L9" s="30" t="s">
        <v>78</v>
      </c>
      <c r="M9" s="69">
        <v>9</v>
      </c>
      <c r="N9" s="69">
        <v>9</v>
      </c>
      <c r="O9" s="42">
        <v>320</v>
      </c>
      <c r="P9" s="31">
        <f t="shared" si="1"/>
        <v>2.88</v>
      </c>
      <c r="Q9" s="31">
        <v>25</v>
      </c>
      <c r="R9" s="137">
        <f>(P9*Q9)/1000</f>
        <v>7.1999999999999995E-2</v>
      </c>
      <c r="S9" s="69">
        <v>44</v>
      </c>
    </row>
    <row r="10" spans="1:19" s="70" customFormat="1" x14ac:dyDescent="0.45">
      <c r="A10" s="38">
        <v>4</v>
      </c>
      <c r="B10" s="30" t="s">
        <v>80</v>
      </c>
      <c r="C10" s="69">
        <v>9</v>
      </c>
      <c r="D10" s="69">
        <v>9</v>
      </c>
      <c r="E10" s="42">
        <v>2000</v>
      </c>
      <c r="F10" s="129">
        <f t="shared" si="0"/>
        <v>18</v>
      </c>
      <c r="G10" s="196">
        <v>40</v>
      </c>
      <c r="H10" s="234">
        <f>(F10*G10)/1000</f>
        <v>0.72</v>
      </c>
      <c r="I10" s="69">
        <v>9</v>
      </c>
      <c r="K10" s="38">
        <v>4</v>
      </c>
      <c r="L10" s="30" t="s">
        <v>80</v>
      </c>
      <c r="M10" s="69">
        <v>2</v>
      </c>
      <c r="N10" s="69">
        <v>2</v>
      </c>
      <c r="O10" s="42">
        <v>320</v>
      </c>
      <c r="P10" s="31">
        <f t="shared" si="1"/>
        <v>0.64</v>
      </c>
      <c r="Q10" s="196">
        <v>25</v>
      </c>
      <c r="R10" s="137">
        <f>(P10*Q10)/1000</f>
        <v>1.6E-2</v>
      </c>
      <c r="S10" s="69">
        <v>15</v>
      </c>
    </row>
    <row r="11" spans="1:19" x14ac:dyDescent="0.45">
      <c r="A11" s="71" t="s">
        <v>2</v>
      </c>
      <c r="B11" s="71"/>
      <c r="C11" s="72">
        <f>SUM(C7:C10)</f>
        <v>18</v>
      </c>
      <c r="D11" s="72">
        <f>SUM(D7:D10)</f>
        <v>18</v>
      </c>
      <c r="E11" s="74">
        <v>2000</v>
      </c>
      <c r="F11" s="145">
        <f>SUM(F7:F10)</f>
        <v>36</v>
      </c>
      <c r="G11" s="84">
        <v>40</v>
      </c>
      <c r="H11" s="72">
        <f>SUM(H7:H10)</f>
        <v>1.44</v>
      </c>
      <c r="I11" s="72">
        <f>SUM(I7:I10)</f>
        <v>36</v>
      </c>
      <c r="K11" s="71" t="s">
        <v>2</v>
      </c>
      <c r="L11" s="71"/>
      <c r="M11" s="72">
        <f>SUM(M7:M10)</f>
        <v>22</v>
      </c>
      <c r="N11" s="72">
        <f>SUM(N7:N10)</f>
        <v>22</v>
      </c>
      <c r="O11" s="218">
        <f>AVERAGE(O7:O10)</f>
        <v>320</v>
      </c>
      <c r="P11" s="72">
        <f>SUM(P7:P10)</f>
        <v>7.04</v>
      </c>
      <c r="Q11" s="197">
        <v>25</v>
      </c>
      <c r="R11" s="72">
        <f>SUM(R7:R10)</f>
        <v>0.17599999999999999</v>
      </c>
      <c r="S11" s="72">
        <f>SUM(S7:S10)</f>
        <v>98</v>
      </c>
    </row>
    <row r="13" spans="1:19" ht="23.25" x14ac:dyDescent="0.5">
      <c r="O13" s="351" t="s">
        <v>154</v>
      </c>
      <c r="P13" s="351"/>
      <c r="Q13" s="351"/>
      <c r="R13" s="351"/>
      <c r="S13" s="351"/>
    </row>
    <row r="14" spans="1:19" ht="23.25" x14ac:dyDescent="0.5">
      <c r="O14" s="278"/>
      <c r="P14" s="120" t="s">
        <v>171</v>
      </c>
      <c r="Q14" s="120"/>
      <c r="R14" s="120"/>
      <c r="S14" s="120"/>
    </row>
    <row r="15" spans="1:19" ht="23.25" x14ac:dyDescent="0.5">
      <c r="O15" s="121" t="s">
        <v>67</v>
      </c>
      <c r="P15" s="120" t="s">
        <v>172</v>
      </c>
      <c r="Q15" s="120"/>
      <c r="R15" s="120"/>
      <c r="S15" s="120"/>
    </row>
  </sheetData>
  <mergeCells count="5">
    <mergeCell ref="F1:O1"/>
    <mergeCell ref="O13:S13"/>
    <mergeCell ref="F2:N2"/>
    <mergeCell ref="C4:I4"/>
    <mergeCell ref="M4:S4"/>
  </mergeCells>
  <phoneticPr fontId="16" type="noConversion"/>
  <pageMargins left="0.28999999999999998" right="0.27" top="0.6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ครัวเรือน</vt:lpstr>
      <vt:lpstr>การใช้ประโยชน์ที่ดิน</vt:lpstr>
      <vt:lpstr>ข้าว</vt:lpstr>
      <vt:lpstr>นาร้าง</vt:lpstr>
      <vt:lpstr>ยางพารา</vt:lpstr>
      <vt:lpstr>ทุเรียน</vt:lpstr>
      <vt:lpstr>ทุเรียน1</vt:lpstr>
      <vt:lpstr>ลองกอง,มังคุด</vt:lpstr>
      <vt:lpstr>ละมุด,เงาะ</vt:lpstr>
      <vt:lpstr>ส้มโอ, กระท้อน</vt:lpstr>
      <vt:lpstr>สละ,กล้วยหิน</vt:lpstr>
      <vt:lpstr>มะพร้าวแก่</vt:lpstr>
      <vt:lpstr>ถั่วฝักยาว, แตงกวา</vt:lpstr>
      <vt:lpstr>แตงโม, ข้าวโพดหวาน</vt:lpstr>
      <vt:lpstr>อ้อยเคี้ยว</vt:lpstr>
      <vt:lpstr>ข้อมูลสถาบันเกษตรกร</vt:lpstr>
      <vt:lpstr>ครัวเรือน!Print_Area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</cp:lastModifiedBy>
  <cp:lastPrinted>2019-06-06T06:57:30Z</cp:lastPrinted>
  <dcterms:created xsi:type="dcterms:W3CDTF">2002-11-30T09:24:39Z</dcterms:created>
  <dcterms:modified xsi:type="dcterms:W3CDTF">2023-01-27T06:54:32Z</dcterms:modified>
</cp:coreProperties>
</file>