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1. ข้อมูลพื้นฐานการเกษตร\ข้อมูลพื้นฐานปี 65\"/>
    </mc:Choice>
  </mc:AlternateContent>
  <xr:revisionPtr revIDLastSave="0" documentId="13_ncr:1_{8AB09645-22AC-470E-AC02-1BD99567FD97}" xr6:coauthVersionLast="43" xr6:coauthVersionMax="43" xr10:uidLastSave="{00000000-0000-0000-0000-000000000000}"/>
  <bookViews>
    <workbookView xWindow="-120" yWindow="-120" windowWidth="20730" windowHeight="11160" tabRatio="787" firstSheet="13" activeTab="18" xr2:uid="{00000000-000D-0000-FFFF-FFFF00000000}"/>
  </bookViews>
  <sheets>
    <sheet name="ครัวเรือน" sheetId="1" r:id="rId1"/>
    <sheet name="การใช้ประโยชน์ที่ดิน" sheetId="5" r:id="rId2"/>
    <sheet name="ยางพารา" sheetId="7" r:id="rId3"/>
    <sheet name="ข้าว" sheetId="6" r:id="rId4"/>
    <sheet name="นาร้าง" sheetId="48" r:id="rId5"/>
    <sheet name="ทุเรียน" sheetId="10" r:id="rId6"/>
    <sheet name="ทุเรียน1" sheetId="40" r:id="rId7"/>
    <sheet name="มังคุด, เงาะ" sheetId="42" r:id="rId8"/>
    <sheet name="ลองกอง,ลางสาด " sheetId="52" r:id="rId9"/>
    <sheet name="กล้วยหิน" sheetId="41" r:id="rId10"/>
    <sheet name="มะนาว,กาแฟ" sheetId="43" r:id="rId11"/>
    <sheet name="มะพร้าวแก่, สะตอ" sheetId="23" r:id="rId12"/>
    <sheet name="ปาล์มน้ำมัน,ไผ่" sheetId="44" r:id="rId13"/>
    <sheet name="ถั่วฝักยาว, แตงกวา" sheetId="38" r:id="rId14"/>
    <sheet name="ผักบุ้งจีน,ข้าวโพดหวาน" sheetId="45" r:id="rId15"/>
    <sheet name="อ้อยเคี้ยว" sheetId="35" r:id="rId16"/>
    <sheet name="ข้อมูลกลุ่มแม่บ้านเกษตรกร" sheetId="39" r:id="rId17"/>
    <sheet name="ข้อมูลกลุ่มยุวเกษตรกร" sheetId="51" r:id="rId18"/>
    <sheet name="ข้อมูลวิสาหกิจ" sheetId="47" r:id="rId19"/>
  </sheets>
  <definedNames>
    <definedName name="_xlnm.Print_Area" localSheetId="0">ครัวเรือน!$A$1:$N$21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5" i="44" l="1"/>
  <c r="M15" i="44"/>
  <c r="G10" i="5" l="1"/>
  <c r="G11" i="5"/>
  <c r="G12" i="5"/>
  <c r="G13" i="5"/>
  <c r="G14" i="5"/>
  <c r="G9" i="5"/>
  <c r="F10" i="5"/>
  <c r="F11" i="5"/>
  <c r="F12" i="5"/>
  <c r="F13" i="5"/>
  <c r="F14" i="5"/>
  <c r="F9" i="5"/>
  <c r="H13" i="45" l="1"/>
  <c r="H12" i="45"/>
  <c r="F13" i="45"/>
  <c r="F12" i="45"/>
  <c r="E15" i="10"/>
  <c r="F7" i="52" l="1"/>
  <c r="P12" i="42" l="1"/>
  <c r="P11" i="42"/>
  <c r="P10" i="42"/>
  <c r="P9" i="42"/>
  <c r="P8" i="42"/>
  <c r="P7" i="42"/>
  <c r="I15" i="10"/>
  <c r="F14" i="10"/>
  <c r="F13" i="10"/>
  <c r="F12" i="10"/>
  <c r="F11" i="10"/>
  <c r="F10" i="10"/>
  <c r="F9" i="10"/>
  <c r="H9" i="10" s="1"/>
  <c r="D15" i="10"/>
  <c r="P13" i="42" l="1"/>
  <c r="F15" i="10"/>
  <c r="S13" i="43"/>
  <c r="M13" i="43"/>
  <c r="F10" i="41" l="1"/>
  <c r="H10" i="41" s="1"/>
  <c r="S13" i="52"/>
  <c r="O13" i="52"/>
  <c r="N13" i="52"/>
  <c r="M13" i="52"/>
  <c r="I13" i="52"/>
  <c r="G13" i="52"/>
  <c r="E13" i="52"/>
  <c r="D13" i="52"/>
  <c r="C13" i="52"/>
  <c r="F12" i="52"/>
  <c r="H12" i="52" s="1"/>
  <c r="F11" i="52"/>
  <c r="H11" i="52" s="1"/>
  <c r="F10" i="52"/>
  <c r="H10" i="52" s="1"/>
  <c r="F9" i="52"/>
  <c r="H9" i="52" s="1"/>
  <c r="F8" i="52"/>
  <c r="H8" i="52" s="1"/>
  <c r="P7" i="52"/>
  <c r="R7" i="52" s="1"/>
  <c r="R13" i="52" s="1"/>
  <c r="P13" i="52" l="1"/>
  <c r="F13" i="52"/>
  <c r="H7" i="52"/>
  <c r="H13" i="52" s="1"/>
  <c r="D15" i="44"/>
  <c r="D10" i="5" l="1"/>
  <c r="D11" i="5"/>
  <c r="D12" i="5"/>
  <c r="D13" i="5"/>
  <c r="D14" i="5"/>
  <c r="D9" i="5"/>
  <c r="C15" i="44" l="1"/>
  <c r="F10" i="44"/>
  <c r="F11" i="44"/>
  <c r="F12" i="44"/>
  <c r="F13" i="44"/>
  <c r="F14" i="44"/>
  <c r="F9" i="44"/>
  <c r="R10" i="23"/>
  <c r="R11" i="23"/>
  <c r="R12" i="23"/>
  <c r="R13" i="23"/>
  <c r="R14" i="23"/>
  <c r="R9" i="23"/>
  <c r="F10" i="23"/>
  <c r="H10" i="23" s="1"/>
  <c r="F11" i="23"/>
  <c r="H11" i="23" s="1"/>
  <c r="F12" i="23"/>
  <c r="H12" i="23" s="1"/>
  <c r="F13" i="23"/>
  <c r="H13" i="23" s="1"/>
  <c r="F14" i="23"/>
  <c r="H14" i="23" s="1"/>
  <c r="F9" i="23"/>
  <c r="H9" i="23" s="1"/>
  <c r="F15" i="44" l="1"/>
  <c r="I20" i="47"/>
  <c r="N16" i="45" l="1"/>
  <c r="H14" i="44"/>
  <c r="E10" i="5"/>
  <c r="E11" i="5"/>
  <c r="E12" i="5"/>
  <c r="E13" i="5"/>
  <c r="E14" i="5"/>
  <c r="E9" i="5"/>
  <c r="M9" i="5"/>
  <c r="I10" i="5"/>
  <c r="I11" i="5"/>
  <c r="I12" i="5"/>
  <c r="I13" i="5"/>
  <c r="I14" i="5"/>
  <c r="I9" i="5"/>
  <c r="H10" i="5"/>
  <c r="H11" i="5"/>
  <c r="H12" i="5"/>
  <c r="H13" i="5"/>
  <c r="H14" i="5"/>
  <c r="H9" i="5"/>
  <c r="C15" i="5"/>
  <c r="G14" i="6"/>
  <c r="G13" i="6"/>
  <c r="H10" i="44"/>
  <c r="H9" i="44"/>
  <c r="J9" i="5" l="1"/>
  <c r="N9" i="5" s="1"/>
  <c r="I15" i="5"/>
  <c r="F15" i="5"/>
  <c r="F15" i="6"/>
  <c r="G13" i="41" l="1"/>
  <c r="E13" i="41"/>
  <c r="Q13" i="42"/>
  <c r="O13" i="42"/>
  <c r="G13" i="42"/>
  <c r="E13" i="42"/>
  <c r="O13" i="40"/>
  <c r="Q13" i="40"/>
  <c r="G13" i="40"/>
  <c r="E13" i="40"/>
  <c r="Q15" i="10"/>
  <c r="G15" i="10"/>
  <c r="O15" i="10"/>
  <c r="H11" i="44" l="1"/>
  <c r="F8" i="42"/>
  <c r="F9" i="42"/>
  <c r="F10" i="42"/>
  <c r="F11" i="42"/>
  <c r="F12" i="42"/>
  <c r="F7" i="42"/>
  <c r="P8" i="40"/>
  <c r="P7" i="40"/>
  <c r="F10" i="7"/>
  <c r="F11" i="7"/>
  <c r="F12" i="7"/>
  <c r="F13" i="7"/>
  <c r="F14" i="7"/>
  <c r="F9" i="7"/>
  <c r="N13" i="40" l="1"/>
  <c r="D13" i="40"/>
  <c r="P11" i="45" l="1"/>
  <c r="R11" i="45" s="1"/>
  <c r="P12" i="45"/>
  <c r="Q12" i="45" s="1"/>
  <c r="P13" i="45"/>
  <c r="Q13" i="45" s="1"/>
  <c r="P10" i="45"/>
  <c r="P16" i="45" l="1"/>
  <c r="R12" i="45"/>
  <c r="S12" i="45" s="1"/>
  <c r="R13" i="45"/>
  <c r="S13" i="45" s="1"/>
  <c r="S16" i="45" s="1"/>
  <c r="R10" i="45"/>
  <c r="R16" i="45" s="1"/>
  <c r="M16" i="45"/>
  <c r="C15" i="6" l="1"/>
  <c r="N15" i="10" l="1"/>
  <c r="N15" i="23" l="1"/>
  <c r="D15" i="23"/>
  <c r="D13" i="43"/>
  <c r="N13" i="42"/>
  <c r="D13" i="42"/>
  <c r="D13" i="41"/>
  <c r="D15" i="7"/>
  <c r="D16" i="48"/>
  <c r="C16" i="48" l="1"/>
  <c r="G9" i="6"/>
  <c r="I9" i="6" s="1"/>
  <c r="I13" i="6"/>
  <c r="D15" i="6"/>
  <c r="E15" i="6"/>
  <c r="J15" i="6"/>
  <c r="I15" i="6" l="1"/>
  <c r="G15" i="6"/>
  <c r="I15" i="44"/>
  <c r="F10" i="38"/>
  <c r="H10" i="38" s="1"/>
  <c r="F11" i="38"/>
  <c r="H11" i="38" s="1"/>
  <c r="F12" i="38"/>
  <c r="H12" i="38" s="1"/>
  <c r="F13" i="38"/>
  <c r="H13" i="38" s="1"/>
  <c r="E15" i="44"/>
  <c r="I9" i="39"/>
  <c r="I10" i="47"/>
  <c r="G15" i="7"/>
  <c r="H10" i="7"/>
  <c r="H11" i="7"/>
  <c r="H12" i="7"/>
  <c r="H13" i="7"/>
  <c r="H14" i="7"/>
  <c r="H9" i="7"/>
  <c r="G11" i="1"/>
  <c r="G12" i="1"/>
  <c r="G13" i="1"/>
  <c r="G14" i="1"/>
  <c r="G15" i="1"/>
  <c r="G10" i="1"/>
  <c r="M10" i="5"/>
  <c r="M11" i="5"/>
  <c r="M12" i="5"/>
  <c r="M13" i="5"/>
  <c r="M14" i="5"/>
  <c r="H13" i="44"/>
  <c r="R12" i="42"/>
  <c r="R11" i="42"/>
  <c r="R10" i="42"/>
  <c r="R9" i="42"/>
  <c r="R8" i="42"/>
  <c r="R7" i="42"/>
  <c r="H7" i="42"/>
  <c r="H12" i="42"/>
  <c r="H11" i="42"/>
  <c r="H10" i="42"/>
  <c r="H9" i="42"/>
  <c r="H8" i="42"/>
  <c r="R8" i="40"/>
  <c r="R7" i="40"/>
  <c r="H10" i="10"/>
  <c r="H11" i="10"/>
  <c r="H12" i="10"/>
  <c r="H13" i="10"/>
  <c r="H14" i="10"/>
  <c r="J12" i="1"/>
  <c r="J13" i="1"/>
  <c r="J14" i="1"/>
  <c r="J15" i="1"/>
  <c r="J11" i="1"/>
  <c r="J10" i="1"/>
  <c r="J11" i="5"/>
  <c r="J12" i="5"/>
  <c r="J13" i="5"/>
  <c r="J14" i="5"/>
  <c r="J10" i="5"/>
  <c r="D15" i="5"/>
  <c r="E15" i="5"/>
  <c r="G15" i="5"/>
  <c r="H15" i="5"/>
  <c r="K15" i="5"/>
  <c r="L15" i="5"/>
  <c r="D16" i="45"/>
  <c r="F16" i="45"/>
  <c r="H16" i="45"/>
  <c r="I16" i="45"/>
  <c r="C16" i="45"/>
  <c r="S15" i="38"/>
  <c r="N15" i="38"/>
  <c r="P15" i="38"/>
  <c r="R15" i="38"/>
  <c r="M15" i="38"/>
  <c r="D15" i="38"/>
  <c r="I15" i="38"/>
  <c r="C15" i="38"/>
  <c r="P15" i="23"/>
  <c r="R15" i="23"/>
  <c r="S15" i="23"/>
  <c r="M15" i="23"/>
  <c r="F15" i="23"/>
  <c r="H15" i="23"/>
  <c r="I15" i="23"/>
  <c r="C15" i="23"/>
  <c r="I13" i="43"/>
  <c r="H13" i="43"/>
  <c r="F13" i="43"/>
  <c r="C13" i="43"/>
  <c r="S13" i="42"/>
  <c r="M13" i="42"/>
  <c r="I13" i="42"/>
  <c r="C13" i="42"/>
  <c r="I13" i="41"/>
  <c r="C13" i="41"/>
  <c r="S13" i="40"/>
  <c r="M13" i="40"/>
  <c r="I13" i="40"/>
  <c r="C13" i="40"/>
  <c r="S15" i="10"/>
  <c r="M15" i="10"/>
  <c r="C15" i="10"/>
  <c r="I15" i="7"/>
  <c r="C15" i="7"/>
  <c r="D16" i="1"/>
  <c r="E16" i="1"/>
  <c r="F16" i="1"/>
  <c r="H16" i="1"/>
  <c r="I16" i="1"/>
  <c r="K16" i="1"/>
  <c r="L16" i="1"/>
  <c r="M16" i="1"/>
  <c r="C16" i="1"/>
  <c r="P16" i="1"/>
  <c r="H15" i="10" l="1"/>
  <c r="N14" i="5"/>
  <c r="J16" i="1"/>
  <c r="H15" i="38"/>
  <c r="F15" i="38"/>
  <c r="N12" i="5"/>
  <c r="J15" i="5"/>
  <c r="N13" i="5"/>
  <c r="H13" i="40"/>
  <c r="F13" i="40"/>
  <c r="M15" i="5"/>
  <c r="N11" i="5"/>
  <c r="H12" i="44"/>
  <c r="H15" i="44" s="1"/>
  <c r="N10" i="5"/>
  <c r="R15" i="10"/>
  <c r="H15" i="7"/>
  <c r="R13" i="40"/>
  <c r="F13" i="42"/>
  <c r="F13" i="41"/>
  <c r="F15" i="7"/>
  <c r="G16" i="1"/>
  <c r="P13" i="40"/>
  <c r="P15" i="10"/>
  <c r="H13" i="41"/>
  <c r="H13" i="42"/>
  <c r="R13" i="42"/>
  <c r="N15" i="5" l="1"/>
</calcChain>
</file>

<file path=xl/sharedStrings.xml><?xml version="1.0" encoding="utf-8"?>
<sst xmlns="http://schemas.openxmlformats.org/spreadsheetml/2006/main" count="961" uniqueCount="174">
  <si>
    <t>หมู่ที่</t>
  </si>
  <si>
    <t>(ครัวเรือน)</t>
  </si>
  <si>
    <t>รวม</t>
  </si>
  <si>
    <t>ชื่อหมู่บ้าน</t>
  </si>
  <si>
    <t>จำนวนครัวเรือน</t>
  </si>
  <si>
    <t>ทั้งหมด</t>
  </si>
  <si>
    <t>เกษตรกร</t>
  </si>
  <si>
    <t>ชาย</t>
  </si>
  <si>
    <t>หญิง</t>
  </si>
  <si>
    <t>ประชากรทั้งหมด   (คน)</t>
  </si>
  <si>
    <t>หมายเหตุ</t>
  </si>
  <si>
    <t>ถือครองทำการเกษตร</t>
  </si>
  <si>
    <t>อื่น ๆ</t>
  </si>
  <si>
    <t xml:space="preserve">                                                                               </t>
  </si>
  <si>
    <t>ตารางที่ 1</t>
  </si>
  <si>
    <t>เนื้อที่ถือครอง</t>
  </si>
  <si>
    <t>การเกษตรทั้งหมด</t>
  </si>
  <si>
    <t>(ไร่)         (1)</t>
  </si>
  <si>
    <t>ตารางที่ 2</t>
  </si>
  <si>
    <t>เนื้อที่ทำการปลูกพืช</t>
  </si>
  <si>
    <t>ข้าว</t>
  </si>
  <si>
    <t>ยางพารา</t>
  </si>
  <si>
    <t>ไม้ผล</t>
  </si>
  <si>
    <t>ไม้ยืนต้น</t>
  </si>
  <si>
    <t xml:space="preserve"> </t>
  </si>
  <si>
    <t>เนื้อที่ปลูก</t>
  </si>
  <si>
    <t>(ไร่)</t>
  </si>
  <si>
    <t>เนื้อที่เก็บเกี่ยว</t>
  </si>
  <si>
    <t>ผลผลิตเฉลี่ย</t>
  </si>
  <si>
    <t>(กก./ไร่)</t>
  </si>
  <si>
    <t>ผลผลิตรวม</t>
  </si>
  <si>
    <t>(ตัน)</t>
  </si>
  <si>
    <t>รวมมูลค่า</t>
  </si>
  <si>
    <t>(ล้านบาท)</t>
  </si>
  <si>
    <t>ครัวเรือนที่ปลูก</t>
  </si>
  <si>
    <t>เฉลี่ย(บาท/กก.)</t>
  </si>
  <si>
    <t>ราคาผลผลิต</t>
  </si>
  <si>
    <t>ตารางที่ 5</t>
  </si>
  <si>
    <t>ตารางที่ 4</t>
  </si>
  <si>
    <t>ไม่ได้ใช้ประโยชน์</t>
  </si>
  <si>
    <t>ตารางที่ 3</t>
  </si>
  <si>
    <t xml:space="preserve">ยางพาราพันธุ์พื้นเมือง </t>
  </si>
  <si>
    <t>ตารางที่ 6</t>
  </si>
  <si>
    <t>ตารางที่ 7</t>
  </si>
  <si>
    <t>ตารางที่ 8</t>
  </si>
  <si>
    <t>เนื้อที่ทำการเกษตรจริง  (ไร่)</t>
  </si>
  <si>
    <t>ครัวเรือน</t>
  </si>
  <si>
    <t>พื้นที่  (ไร่)</t>
  </si>
  <si>
    <t>รวม 1</t>
  </si>
  <si>
    <t xml:space="preserve">รวม 2   </t>
  </si>
  <si>
    <t>(1)  -( รวม1 +รวม2)</t>
  </si>
  <si>
    <t>ปศุสัตว์</t>
  </si>
  <si>
    <t xml:space="preserve">ข้าวนาปี </t>
  </si>
  <si>
    <t xml:space="preserve">ข้าวนาปรัง </t>
  </si>
  <si>
    <t>จำนวน</t>
  </si>
  <si>
    <r>
      <t>หมายเหตุ</t>
    </r>
    <r>
      <rPr>
        <sz val="14"/>
        <rFont val="Angsana New"/>
        <family val="1"/>
      </rPr>
      <t xml:space="preserve">         </t>
    </r>
  </si>
  <si>
    <t>1.  ครัวเรือนเกษตรกร  หมายถึง  ครัวเรือนที่มีอาชีพทำการเกษตร</t>
  </si>
  <si>
    <t>2.  ประชากรทั้งหมด  หมายถึง  บุคคลที่อาศัยอยู่ในครัวเรือนทั้งหมด</t>
  </si>
  <si>
    <t>3.  เนื้อที่อื่น ๆ หมายถึง  เนื้อที่เป็นถนน  ลำครอง  แม่น้ำ  ที่สาธารณะ  ป่า/ภูเขา  ที่อยู่อาศัย  ฯลฯ</t>
  </si>
  <si>
    <t>ประชากรในภาคเกษตร (คน)</t>
  </si>
  <si>
    <t>ประมง</t>
  </si>
  <si>
    <t xml:space="preserve">เนื้อที่ทำการเกษตรอื่น ๆ </t>
  </si>
  <si>
    <t>พืชผัก</t>
  </si>
  <si>
    <t>พืชไร่</t>
  </si>
  <si>
    <t>ลงชื่อ</t>
  </si>
  <si>
    <t>...............................................................</t>
  </si>
  <si>
    <t>ผู้รายงาน</t>
  </si>
  <si>
    <t>ตำแหน่ง</t>
  </si>
  <si>
    <t>ตำบลยุโป      อำเภอเมืองยะลา   จังหวัดยะลา</t>
  </si>
  <si>
    <t>ยุโป</t>
  </si>
  <si>
    <t>ตากแดด</t>
  </si>
  <si>
    <t>บาโด</t>
  </si>
  <si>
    <t>ทุ่งยามู</t>
  </si>
  <si>
    <t>คลองทราย</t>
  </si>
  <si>
    <t>บ่อเจ็ดลูก</t>
  </si>
  <si>
    <t>ตำบลยุโป  อำเภอเมืองยะลา   จังหวัดยะลา</t>
  </si>
  <si>
    <t>ตำบลยุโป    อำเภอเมืองยะลา    จังหวัดยะลา</t>
  </si>
  <si>
    <t>ตำบลยุโป    อำเภอเมืองยะลา   จังหวัดยะลา</t>
  </si>
  <si>
    <t>ทุเรียนพันธุ์หมอนทอง</t>
  </si>
  <si>
    <t>ทุเรียนพันธุ์ ชะนี</t>
  </si>
  <si>
    <t>ทุเรียนพันธุ์ก้านยาว</t>
  </si>
  <si>
    <t>ทุเรียนพันธุ์ พื้นเมือง</t>
  </si>
  <si>
    <t>มังคุด</t>
  </si>
  <si>
    <t>เงาะ</t>
  </si>
  <si>
    <t>มะนาว</t>
  </si>
  <si>
    <t>ตำบลยุโป     อำเภอเมืองยะลา    จังหวัดยะลา</t>
  </si>
  <si>
    <t>สะตอ</t>
  </si>
  <si>
    <t>ตำบลยุโป   อำเภอเมืองยะลา    จังหวัดยะลา</t>
  </si>
  <si>
    <t>ผักบุ้งจีน</t>
  </si>
  <si>
    <t>ข้าวโพดหวาน</t>
  </si>
  <si>
    <t>ลองกอง</t>
  </si>
  <si>
    <t>ลางสาด</t>
  </si>
  <si>
    <t>อ้อยเคี้ยว</t>
  </si>
  <si>
    <t>ถั่วฝักยาว</t>
  </si>
  <si>
    <t>แตงกวา</t>
  </si>
  <si>
    <t>แสดงข้อมูลกลุ่มแม่บ้านเกษตรกรทั่วไป</t>
  </si>
  <si>
    <t>ที่</t>
  </si>
  <si>
    <t>ชื่อกลุ่ม</t>
  </si>
  <si>
    <t>ที่ตั้งกลุ่ม</t>
  </si>
  <si>
    <t>จำนวนสมาชิก(คน)</t>
  </si>
  <si>
    <t>ชื่อประธาน</t>
  </si>
  <si>
    <t>เบอร์โทร</t>
  </si>
  <si>
    <t>กิจกรรมกลุ่ม</t>
  </si>
  <si>
    <t>เลขที่</t>
  </si>
  <si>
    <t>ตำบล</t>
  </si>
  <si>
    <t>ตำบลยุโป  อำเภอเมือง  จังหวัดยะลา</t>
  </si>
  <si>
    <t>นาร้าง</t>
  </si>
  <si>
    <t>แสดงข้อมูลกลุ่มส่งเสริมอาชีพ</t>
  </si>
  <si>
    <t>แสดงข้อมูลกลุ่มวิสาหกิจชุมชน</t>
  </si>
  <si>
    <t>นางอารี  ไชยสงคราม</t>
  </si>
  <si>
    <t>เนื้อที่ให้ผลผลิต</t>
  </si>
  <si>
    <t>ชื่หมู่บ้าน</t>
  </si>
  <si>
    <t>พื้นที่นาร้าง</t>
  </si>
  <si>
    <t>เกษตรกรถือครอง</t>
  </si>
  <si>
    <t>พื้นที่เข้าร่วมโครงการปี 54 (ไร่)</t>
  </si>
  <si>
    <t>แผนโครงการฟื้นฟูนาร้างปี 55</t>
  </si>
  <si>
    <t>(ราย)</t>
  </si>
  <si>
    <t>สำนักงานเกษตร</t>
  </si>
  <si>
    <t>กอ.รมน.</t>
  </si>
  <si>
    <t>พัฒนาที่ดิน</t>
  </si>
  <si>
    <t>สหกรณ์</t>
  </si>
  <si>
    <t>(งบบริหารจังหวัด)</t>
  </si>
  <si>
    <t>ลงชื่อ………………………………………………………………….....ผู้รายงาน</t>
  </si>
  <si>
    <t>พื้นที่นา</t>
  </si>
  <si>
    <t xml:space="preserve"> -</t>
  </si>
  <si>
    <t xml:space="preserve">  -</t>
  </si>
  <si>
    <t>พิกัด</t>
  </si>
  <si>
    <t>ว/ด/ป</t>
  </si>
  <si>
    <t>X</t>
  </si>
  <si>
    <t>Y</t>
  </si>
  <si>
    <t xml:space="preserve"> ที่จัดตั้ง</t>
  </si>
  <si>
    <t>ระดับการพัฒนา</t>
  </si>
  <si>
    <t>กลุ่มแม่บ้านเกษตรกรคลองทรายใน</t>
  </si>
  <si>
    <t>68/1</t>
  </si>
  <si>
    <t xml:space="preserve"> 8/11/53</t>
  </si>
  <si>
    <t>ปลูกผัก,น้ำยาล้างจาน,ปุ๋ยอินทรีย์</t>
  </si>
  <si>
    <t>ยางพาราพันธุ์ดี</t>
  </si>
  <si>
    <t>มะพร้าว</t>
  </si>
  <si>
    <t>ปาส์มน้ำมัน</t>
  </si>
  <si>
    <t>แสดงข้อมูลกลุ่มยุวเกษตรกร</t>
  </si>
  <si>
    <t>วิสาหกิจชุมชนกลุ่มยางเกษตรบ้านคลองทรายใน</t>
  </si>
  <si>
    <t>80/3</t>
  </si>
  <si>
    <t xml:space="preserve"> 7/3/59</t>
  </si>
  <si>
    <t>นางมณฑา  นวลนาถ</t>
  </si>
  <si>
    <t>080-7059281</t>
  </si>
  <si>
    <t>รับซื้อน้ำยางสด</t>
  </si>
  <si>
    <t>โรงเรียนคลองทรายใน</t>
  </si>
  <si>
    <t>โรงเรียนบ้านทุ่งเหรียง</t>
  </si>
  <si>
    <t>โรงเรียนบ้านยุโป (รุ่งวิทยา)</t>
  </si>
  <si>
    <t xml:space="preserve">            (นายจารนัย  ทองเหม)</t>
  </si>
  <si>
    <t>นักวิชาการส่งเสริมการเกษตร</t>
  </si>
  <si>
    <t>ตำแหน่ง  นักวิชาการส่งเสริมการเกษตร</t>
  </si>
  <si>
    <t xml:space="preserve">  (นายจารนัย  ทองเหม)</t>
  </si>
  <si>
    <t xml:space="preserve">      ตารางที่ 4</t>
  </si>
  <si>
    <t xml:space="preserve">                              (นายจารนัย  ทองเหม)</t>
  </si>
  <si>
    <t xml:space="preserve">            ตำแหน่ง  นักวิชาการส่งเสริมการเกษตร</t>
  </si>
  <si>
    <t>กาแฟ</t>
  </si>
  <si>
    <t>ไผ่</t>
  </si>
  <si>
    <t>กล้วยหิน</t>
  </si>
  <si>
    <t>ตำบลยยุโป     อำเภอเมืองยะลา    จังหวัดยะลา</t>
  </si>
  <si>
    <t xml:space="preserve">                                ตำบลยุโป  อำเภอเมืองยะลา  จังหวัดยะลา</t>
  </si>
  <si>
    <t xml:space="preserve"> ตารางแสดงจำนวนหมู่บ้าน  ครัวเรือน  ประชากร  และเนื้อที่  ปี 2565</t>
  </si>
  <si>
    <t xml:space="preserve"> ตารางแสดงการใช้ประโยชน์จากที่ดินเพื่อการเกษตร  ปี 2565</t>
  </si>
  <si>
    <t>ตารางแสดงเนื้อที่ปลูก   เนื้อที่เก็บเกี่ยว  ผลผลิตรวม  และมูลค่าของยางพารา ปี 2565</t>
  </si>
  <si>
    <t>ตารางแสดงเนื้อที่ปลูก   เนื้อที่เก็บเกี่ยว  ผลผลิตรวม  มูลค่าของข้าวนาปี,  ข้าวนาปรัง  ปี 2564/65</t>
  </si>
  <si>
    <t xml:space="preserve">                                     ตารางแสดง เนื้อที่นาร้าง  ปี 2565</t>
  </si>
  <si>
    <t>ตารางแสดงเนื้อที่ปลูก   เนื้อที่เก็บเกี่ยว  ผลผลิตรวม  และมูลค่าของไม้ผล ปี 2565</t>
  </si>
  <si>
    <t xml:space="preserve">                         ตารางแสดงเนื้อที่ปลูก   เนื้อที่เก็บเกี่ยว  ผลผลิตรวม  และมูลค่าของไม้ผล ปี 2565</t>
  </si>
  <si>
    <t>ตารางแสดงเนื้อที่ปลูก   เนื้อที่เก็บเกี่ยว  ผลผลิตรวม  และมูลค่าของไม้ยืนต้น ปี 2565</t>
  </si>
  <si>
    <t xml:space="preserve">                 ตารางแสดงเนื้อที่ปลูก   เนื้อที่เก็บเกี่ยว  ผลผลิตรวม  และมูลค่าของไม้ยืนต้น ปี 2565</t>
  </si>
  <si>
    <t>ตารางแสดงเนื้อที่ปลูก   เนื้อที่เก็บเกี่ยว  ผลผลิตรวม  และมูลค่าของพืชผัก ปี 2565</t>
  </si>
  <si>
    <t>ตารางแสดงเนื้อที่ปลูก   เนื้อที่เก็บเกี่ยว  ผลผลิตรวม  และมูลค่าของพืชไร่ ปี 2565</t>
  </si>
  <si>
    <t>ข้อมูลสถาบันเกษตรกร ปี 2565</t>
  </si>
  <si>
    <t>วิสาหกิจชุมชนอีบู อีบู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</si>
</sst>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0.000"/>
    <numFmt numFmtId="190" formatCode="#,##0.00_ ;\-#,##0.00\ "/>
  </numFmts>
  <fonts count="21" x14ac:knownFonts="1">
    <font>
      <sz val="14"/>
      <name val="Cordia New"/>
      <charset val="222"/>
    </font>
    <font>
      <sz val="14"/>
      <name val="Cordia New"/>
      <family val="2"/>
    </font>
    <font>
      <sz val="12"/>
      <name val="Angsana New"/>
      <family val="1"/>
      <charset val="222"/>
    </font>
    <font>
      <b/>
      <sz val="12"/>
      <name val="Angsana New"/>
      <family val="1"/>
      <charset val="222"/>
    </font>
    <font>
      <b/>
      <sz val="14"/>
      <name val="Angsana New"/>
      <family val="1"/>
      <charset val="222"/>
    </font>
    <font>
      <b/>
      <sz val="14"/>
      <name val="Angsana New"/>
      <family val="1"/>
    </font>
    <font>
      <sz val="12"/>
      <name val="Angsana New"/>
      <family val="1"/>
    </font>
    <font>
      <sz val="14"/>
      <name val="Angsana New"/>
      <family val="1"/>
    </font>
    <font>
      <b/>
      <sz val="16"/>
      <name val="Angsana New"/>
      <family val="1"/>
    </font>
    <font>
      <b/>
      <u/>
      <sz val="14"/>
      <name val="Angsana New"/>
      <family val="1"/>
    </font>
    <font>
      <b/>
      <sz val="13"/>
      <name val="Angsana New"/>
      <family val="1"/>
    </font>
    <font>
      <b/>
      <sz val="12"/>
      <name val="Angsana New"/>
      <family val="1"/>
    </font>
    <font>
      <sz val="13"/>
      <name val="Angsana New"/>
      <family val="1"/>
    </font>
    <font>
      <sz val="16"/>
      <name val="Angsana New"/>
      <family val="1"/>
    </font>
    <font>
      <sz val="8"/>
      <name val="Cordia New"/>
      <family val="2"/>
    </font>
    <font>
      <sz val="14"/>
      <color theme="1"/>
      <name val="Angsana New"/>
      <family val="1"/>
    </font>
    <font>
      <sz val="14"/>
      <name val="Cordia New"/>
      <family val="2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6"/>
      <name val="TH SarabunIT๙"/>
      <family val="2"/>
    </font>
    <font>
      <b/>
      <sz val="11"/>
      <name val="Angsana New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</cellStyleXfs>
  <cellXfs count="36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187" fontId="2" fillId="0" borderId="0" xfId="0" applyNumberFormat="1" applyFont="1"/>
    <xf numFmtId="0" fontId="2" fillId="0" borderId="0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87" fontId="7" fillId="0" borderId="0" xfId="1" applyNumberFormat="1" applyFont="1" applyBorder="1" applyAlignment="1">
      <alignment horizontal="right"/>
    </xf>
    <xf numFmtId="187" fontId="7" fillId="0" borderId="0" xfId="1" applyNumberFormat="1" applyFont="1" applyBorder="1" applyAlignment="1"/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87" fontId="5" fillId="0" borderId="4" xfId="1" applyNumberFormat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10" fillId="0" borderId="3" xfId="0" applyFont="1" applyBorder="1" applyAlignment="1">
      <alignment horizontal="center"/>
    </xf>
    <xf numFmtId="0" fontId="7" fillId="0" borderId="0" xfId="0" applyFont="1" applyBorder="1" applyAlignment="1">
      <alignment horizontal="left" shrinkToFit="1"/>
    </xf>
    <xf numFmtId="0" fontId="7" fillId="0" borderId="0" xfId="0" applyFont="1" applyBorder="1" applyAlignment="1">
      <alignment shrinkToFit="1"/>
    </xf>
    <xf numFmtId="43" fontId="7" fillId="0" borderId="0" xfId="1" applyNumberFormat="1" applyFont="1" applyBorder="1" applyAlignment="1">
      <alignment horizontal="right"/>
    </xf>
    <xf numFmtId="0" fontId="7" fillId="0" borderId="5" xfId="0" applyFont="1" applyBorder="1" applyAlignment="1">
      <alignment horizontal="left" shrinkToFit="1"/>
    </xf>
    <xf numFmtId="0" fontId="7" fillId="0" borderId="5" xfId="0" applyFont="1" applyBorder="1" applyAlignment="1">
      <alignment horizontal="center"/>
    </xf>
    <xf numFmtId="187" fontId="7" fillId="0" borderId="5" xfId="1" applyNumberFormat="1" applyFont="1" applyBorder="1" applyAlignment="1">
      <alignment horizontal="right"/>
    </xf>
    <xf numFmtId="43" fontId="7" fillId="0" borderId="5" xfId="1" applyNumberFormat="1" applyFont="1" applyBorder="1" applyAlignment="1">
      <alignment horizontal="right"/>
    </xf>
    <xf numFmtId="43" fontId="7" fillId="0" borderId="6" xfId="1" applyNumberFormat="1" applyFont="1" applyBorder="1" applyAlignment="1">
      <alignment horizontal="right"/>
    </xf>
    <xf numFmtId="0" fontId="5" fillId="0" borderId="0" xfId="0" applyFont="1" applyBorder="1" applyAlignment="1">
      <alignment horizontal="center" shrinkToFit="1"/>
    </xf>
    <xf numFmtId="187" fontId="5" fillId="0" borderId="7" xfId="1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 shrinkToFit="1"/>
    </xf>
    <xf numFmtId="0" fontId="7" fillId="0" borderId="5" xfId="0" applyFont="1" applyBorder="1" applyAlignment="1">
      <alignment horizontal="center" shrinkToFit="1"/>
    </xf>
    <xf numFmtId="187" fontId="7" fillId="0" borderId="5" xfId="1" applyNumberFormat="1" applyFont="1" applyBorder="1" applyAlignment="1">
      <alignment horizontal="center"/>
    </xf>
    <xf numFmtId="187" fontId="7" fillId="0" borderId="8" xfId="1" applyNumberFormat="1" applyFont="1" applyBorder="1" applyAlignment="1"/>
    <xf numFmtId="3" fontId="7" fillId="0" borderId="5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shrinkToFit="1"/>
    </xf>
    <xf numFmtId="187" fontId="7" fillId="0" borderId="6" xfId="1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187" fontId="7" fillId="0" borderId="6" xfId="1" applyNumberFormat="1" applyFont="1" applyBorder="1" applyAlignment="1">
      <alignment horizontal="right"/>
    </xf>
    <xf numFmtId="0" fontId="7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0" borderId="0" xfId="0" applyFont="1" applyAlignment="1"/>
    <xf numFmtId="0" fontId="5" fillId="0" borderId="0" xfId="0" applyFont="1"/>
    <xf numFmtId="0" fontId="5" fillId="0" borderId="0" xfId="0" applyFont="1" applyAlignment="1">
      <alignment shrinkToFit="1"/>
    </xf>
    <xf numFmtId="0" fontId="5" fillId="0" borderId="0" xfId="0" applyFont="1" applyBorder="1"/>
    <xf numFmtId="0" fontId="5" fillId="0" borderId="0" xfId="0" applyFont="1" applyAlignment="1"/>
    <xf numFmtId="0" fontId="11" fillId="0" borderId="0" xfId="0" applyFont="1" applyAlignment="1">
      <alignment horizontal="center"/>
    </xf>
    <xf numFmtId="0" fontId="8" fillId="0" borderId="9" xfId="0" applyFont="1" applyBorder="1"/>
    <xf numFmtId="0" fontId="8" fillId="0" borderId="8" xfId="0" applyFont="1" applyBorder="1"/>
    <xf numFmtId="0" fontId="6" fillId="0" borderId="0" xfId="0" applyFont="1"/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/>
    <xf numFmtId="0" fontId="10" fillId="0" borderId="10" xfId="0" applyFont="1" applyBorder="1"/>
    <xf numFmtId="0" fontId="10" fillId="0" borderId="1" xfId="0" applyFont="1" applyBorder="1"/>
    <xf numFmtId="0" fontId="7" fillId="0" borderId="2" xfId="0" applyFont="1" applyBorder="1"/>
    <xf numFmtId="0" fontId="10" fillId="0" borderId="1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/>
    <xf numFmtId="0" fontId="12" fillId="0" borderId="0" xfId="0" applyFont="1"/>
    <xf numFmtId="0" fontId="12" fillId="0" borderId="13" xfId="0" applyFont="1" applyBorder="1"/>
    <xf numFmtId="0" fontId="12" fillId="0" borderId="2" xfId="0" applyFont="1" applyBorder="1"/>
    <xf numFmtId="0" fontId="12" fillId="0" borderId="10" xfId="0" applyFont="1" applyBorder="1"/>
    <xf numFmtId="0" fontId="12" fillId="0" borderId="14" xfId="0" applyFont="1" applyBorder="1"/>
    <xf numFmtId="0" fontId="10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2" xfId="0" applyFont="1" applyBorder="1"/>
    <xf numFmtId="3" fontId="5" fillId="0" borderId="7" xfId="0" applyNumberFormat="1" applyFont="1" applyBorder="1"/>
    <xf numFmtId="3" fontId="12" fillId="0" borderId="5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187" fontId="5" fillId="0" borderId="7" xfId="1" applyNumberFormat="1" applyFont="1" applyBorder="1" applyAlignment="1"/>
    <xf numFmtId="189" fontId="7" fillId="0" borderId="5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89" fontId="5" fillId="0" borderId="7" xfId="0" applyNumberFormat="1" applyFont="1" applyBorder="1" applyAlignment="1">
      <alignment horizontal="center"/>
    </xf>
    <xf numFmtId="189" fontId="5" fillId="0" borderId="7" xfId="0" applyNumberFormat="1" applyFont="1" applyBorder="1"/>
    <xf numFmtId="189" fontId="7" fillId="0" borderId="6" xfId="0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5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7" fillId="0" borderId="6" xfId="0" applyFont="1" applyBorder="1" applyAlignment="1">
      <alignment horizontal="left" shrinkToFit="1"/>
    </xf>
    <xf numFmtId="0" fontId="10" fillId="0" borderId="19" xfId="0" applyFont="1" applyBorder="1" applyAlignment="1">
      <alignment horizontal="center"/>
    </xf>
    <xf numFmtId="0" fontId="7" fillId="0" borderId="11" xfId="0" applyFont="1" applyBorder="1"/>
    <xf numFmtId="0" fontId="10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1" fontId="5" fillId="0" borderId="7" xfId="0" applyNumberFormat="1" applyFont="1" applyBorder="1"/>
    <xf numFmtId="187" fontId="5" fillId="0" borderId="7" xfId="1" applyNumberFormat="1" applyFont="1" applyBorder="1"/>
    <xf numFmtId="188" fontId="5" fillId="0" borderId="2" xfId="0" applyNumberFormat="1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3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0" fontId="7" fillId="0" borderId="0" xfId="0" applyNumberFormat="1" applyFont="1"/>
    <xf numFmtId="0" fontId="5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/>
    <xf numFmtId="0" fontId="5" fillId="0" borderId="0" xfId="0" applyNumberFormat="1" applyFont="1" applyAlignment="1">
      <alignment shrinkToFit="1"/>
    </xf>
    <xf numFmtId="0" fontId="5" fillId="0" borderId="0" xfId="0" applyNumberFormat="1" applyFont="1" applyBorder="1"/>
    <xf numFmtId="0" fontId="5" fillId="0" borderId="0" xfId="0" applyNumberFormat="1" applyFont="1" applyAlignment="1"/>
    <xf numFmtId="0" fontId="11" fillId="0" borderId="0" xfId="0" applyNumberFormat="1" applyFont="1" applyAlignment="1">
      <alignment horizontal="center"/>
    </xf>
    <xf numFmtId="0" fontId="10" fillId="0" borderId="3" xfId="0" applyNumberFormat="1" applyFont="1" applyBorder="1" applyAlignment="1">
      <alignment horizontal="center"/>
    </xf>
    <xf numFmtId="0" fontId="8" fillId="0" borderId="9" xfId="0" applyNumberFormat="1" applyFont="1" applyBorder="1"/>
    <xf numFmtId="0" fontId="10" fillId="0" borderId="9" xfId="0" applyNumberFormat="1" applyFont="1" applyBorder="1" applyAlignment="1">
      <alignment horizontal="center"/>
    </xf>
    <xf numFmtId="0" fontId="8" fillId="0" borderId="8" xfId="0" applyNumberFormat="1" applyFont="1" applyBorder="1"/>
    <xf numFmtId="0" fontId="6" fillId="0" borderId="0" xfId="0" applyNumberFormat="1" applyFont="1"/>
    <xf numFmtId="0" fontId="10" fillId="0" borderId="19" xfId="0" applyNumberFormat="1" applyFont="1" applyBorder="1" applyAlignment="1">
      <alignment horizontal="center"/>
    </xf>
    <xf numFmtId="0" fontId="10" fillId="0" borderId="18" xfId="0" applyNumberFormat="1" applyFont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10" fillId="0" borderId="3" xfId="0" applyNumberFormat="1" applyFont="1" applyBorder="1"/>
    <xf numFmtId="0" fontId="10" fillId="0" borderId="10" xfId="0" applyNumberFormat="1" applyFont="1" applyBorder="1"/>
    <xf numFmtId="0" fontId="10" fillId="0" borderId="1" xfId="0" applyNumberFormat="1" applyFont="1" applyBorder="1"/>
    <xf numFmtId="0" fontId="7" fillId="0" borderId="2" xfId="0" applyNumberFormat="1" applyFont="1" applyBorder="1"/>
    <xf numFmtId="0" fontId="7" fillId="0" borderId="11" xfId="0" applyNumberFormat="1" applyFont="1" applyBorder="1"/>
    <xf numFmtId="0" fontId="10" fillId="0" borderId="11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12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shrinkToFit="1"/>
    </xf>
    <xf numFmtId="0" fontId="7" fillId="0" borderId="5" xfId="0" applyNumberFormat="1" applyFont="1" applyBorder="1" applyAlignment="1">
      <alignment horizontal="center"/>
    </xf>
    <xf numFmtId="0" fontId="7" fillId="0" borderId="5" xfId="1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 shrinkToFit="1"/>
    </xf>
    <xf numFmtId="0" fontId="12" fillId="0" borderId="5" xfId="0" applyNumberFormat="1" applyFont="1" applyBorder="1" applyAlignment="1">
      <alignment horizontal="center"/>
    </xf>
    <xf numFmtId="0" fontId="12" fillId="0" borderId="0" xfId="0" applyNumberFormat="1" applyFont="1" applyAlignment="1">
      <alignment horizontal="center"/>
    </xf>
    <xf numFmtId="0" fontId="10" fillId="0" borderId="7" xfId="0" applyNumberFormat="1" applyFont="1" applyBorder="1" applyAlignment="1">
      <alignment horizontal="center"/>
    </xf>
    <xf numFmtId="0" fontId="5" fillId="0" borderId="7" xfId="0" applyNumberFormat="1" applyFont="1" applyBorder="1"/>
    <xf numFmtId="0" fontId="5" fillId="0" borderId="7" xfId="0" applyNumberFormat="1" applyFont="1" applyBorder="1" applyAlignment="1">
      <alignment horizontal="center"/>
    </xf>
    <xf numFmtId="0" fontId="13" fillId="0" borderId="0" xfId="0" applyNumberFormat="1" applyFont="1" applyBorder="1" applyAlignment="1">
      <alignment horizontal="right"/>
    </xf>
    <xf numFmtId="0" fontId="13" fillId="0" borderId="0" xfId="0" applyNumberFormat="1" applyFont="1" applyBorder="1" applyAlignment="1"/>
    <xf numFmtId="0" fontId="13" fillId="0" borderId="0" xfId="0" applyNumberFormat="1" applyFont="1" applyBorder="1" applyAlignment="1">
      <alignment horizontal="center"/>
    </xf>
    <xf numFmtId="0" fontId="13" fillId="0" borderId="0" xfId="0" applyNumberFormat="1" applyFont="1" applyBorder="1" applyAlignment="1">
      <alignment horizontal="left"/>
    </xf>
    <xf numFmtId="2" fontId="5" fillId="0" borderId="7" xfId="0" applyNumberFormat="1" applyFont="1" applyBorder="1" applyAlignment="1">
      <alignment horizontal="center"/>
    </xf>
    <xf numFmtId="2" fontId="7" fillId="0" borderId="5" xfId="1" applyNumberFormat="1" applyFont="1" applyBorder="1" applyAlignment="1">
      <alignment horizontal="center"/>
    </xf>
    <xf numFmtId="0" fontId="7" fillId="0" borderId="20" xfId="0" applyNumberFormat="1" applyFont="1" applyBorder="1" applyAlignment="1">
      <alignment horizontal="center" shrinkToFit="1"/>
    </xf>
    <xf numFmtId="0" fontId="12" fillId="0" borderId="20" xfId="0" applyNumberFormat="1" applyFont="1" applyBorder="1" applyAlignment="1">
      <alignment horizontal="center"/>
    </xf>
    <xf numFmtId="0" fontId="7" fillId="0" borderId="20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2" fontId="7" fillId="0" borderId="20" xfId="1" applyNumberFormat="1" applyFont="1" applyBorder="1" applyAlignment="1">
      <alignment horizontal="center"/>
    </xf>
    <xf numFmtId="0" fontId="7" fillId="0" borderId="20" xfId="1" applyNumberFormat="1" applyFont="1" applyBorder="1" applyAlignment="1">
      <alignment horizontal="center"/>
    </xf>
    <xf numFmtId="0" fontId="7" fillId="0" borderId="20" xfId="0" applyFont="1" applyBorder="1" applyAlignment="1">
      <alignment horizontal="center" shrinkToFit="1"/>
    </xf>
    <xf numFmtId="3" fontId="7" fillId="0" borderId="20" xfId="0" applyNumberFormat="1" applyFont="1" applyBorder="1" applyAlignment="1">
      <alignment horizontal="center"/>
    </xf>
    <xf numFmtId="0" fontId="7" fillId="0" borderId="20" xfId="0" applyFont="1" applyBorder="1" applyAlignment="1">
      <alignment horizontal="left" shrinkToFit="1"/>
    </xf>
    <xf numFmtId="187" fontId="7" fillId="0" borderId="20" xfId="1" applyNumberFormat="1" applyFont="1" applyBorder="1" applyAlignment="1"/>
    <xf numFmtId="187" fontId="7" fillId="0" borderId="20" xfId="1" applyNumberFormat="1" applyFont="1" applyBorder="1" applyAlignment="1">
      <alignment horizontal="center"/>
    </xf>
    <xf numFmtId="187" fontId="7" fillId="0" borderId="20" xfId="1" applyNumberFormat="1" applyFont="1" applyBorder="1" applyAlignment="1">
      <alignment horizontal="right"/>
    </xf>
    <xf numFmtId="43" fontId="7" fillId="0" borderId="20" xfId="1" applyNumberFormat="1" applyFont="1" applyBorder="1" applyAlignment="1">
      <alignment horizontal="right"/>
    </xf>
    <xf numFmtId="187" fontId="7" fillId="0" borderId="7" xfId="1" applyNumberFormat="1" applyFont="1" applyBorder="1" applyAlignment="1"/>
    <xf numFmtId="43" fontId="12" fillId="0" borderId="7" xfId="1" applyFont="1" applyBorder="1" applyAlignment="1">
      <alignment horizontal="center"/>
    </xf>
    <xf numFmtId="0" fontId="13" fillId="0" borderId="3" xfId="0" quotePrefix="1" applyNumberFormat="1" applyFont="1" applyBorder="1" applyAlignment="1">
      <alignment horizontal="center" vertical="top"/>
    </xf>
    <xf numFmtId="0" fontId="15" fillId="0" borderId="7" xfId="0" applyFont="1" applyBorder="1" applyAlignment="1">
      <alignment vertical="top"/>
    </xf>
    <xf numFmtId="0" fontId="7" fillId="0" borderId="3" xfId="0" applyNumberFormat="1" applyFont="1" applyBorder="1" applyAlignment="1">
      <alignment horizontal="center"/>
    </xf>
    <xf numFmtId="187" fontId="7" fillId="0" borderId="3" xfId="1" applyNumberFormat="1" applyFont="1" applyBorder="1" applyAlignment="1">
      <alignment horizontal="center"/>
    </xf>
    <xf numFmtId="187" fontId="7" fillId="0" borderId="15" xfId="1" applyNumberFormat="1" applyFont="1" applyBorder="1" applyAlignment="1">
      <alignment horizontal="center"/>
    </xf>
    <xf numFmtId="2" fontId="5" fillId="0" borderId="7" xfId="0" applyNumberFormat="1" applyFont="1" applyBorder="1"/>
    <xf numFmtId="0" fontId="10" fillId="0" borderId="9" xfId="0" applyFont="1" applyBorder="1" applyAlignment="1">
      <alignment horizontal="center"/>
    </xf>
    <xf numFmtId="0" fontId="10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center" shrinkToFit="1"/>
    </xf>
    <xf numFmtId="0" fontId="16" fillId="0" borderId="0" xfId="2"/>
    <xf numFmtId="0" fontId="13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14" fontId="7" fillId="0" borderId="7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vertical="top"/>
    </xf>
    <xf numFmtId="0" fontId="7" fillId="0" borderId="7" xfId="0" applyFont="1" applyBorder="1" applyAlignment="1"/>
    <xf numFmtId="0" fontId="7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vertical="top" wrapText="1"/>
    </xf>
    <xf numFmtId="14" fontId="13" fillId="0" borderId="3" xfId="0" applyNumberFormat="1" applyFont="1" applyBorder="1" applyAlignment="1">
      <alignment horizontal="center" vertical="top"/>
    </xf>
    <xf numFmtId="0" fontId="10" fillId="0" borderId="9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7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7" fillId="0" borderId="15" xfId="0" applyNumberFormat="1" applyFont="1" applyBorder="1" applyAlignment="1">
      <alignment horizontal="center"/>
    </xf>
    <xf numFmtId="0" fontId="19" fillId="0" borderId="8" xfId="0" applyFont="1" applyBorder="1"/>
    <xf numFmtId="1" fontId="7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13" fillId="0" borderId="3" xfId="0" applyFont="1" applyBorder="1" applyAlignment="1">
      <alignment horizontal="left"/>
    </xf>
    <xf numFmtId="0" fontId="18" fillId="0" borderId="7" xfId="0" applyFont="1" applyBorder="1" applyAlignment="1"/>
    <xf numFmtId="0" fontId="18" fillId="0" borderId="7" xfId="0" applyFont="1" applyBorder="1" applyAlignment="1">
      <alignment vertical="center"/>
    </xf>
    <xf numFmtId="0" fontId="15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87" fontId="7" fillId="0" borderId="6" xfId="1" applyNumberFormat="1" applyFont="1" applyBorder="1" applyAlignment="1">
      <alignment horizontal="left"/>
    </xf>
    <xf numFmtId="187" fontId="7" fillId="0" borderId="5" xfId="1" applyNumberFormat="1" applyFont="1" applyBorder="1" applyAlignment="1">
      <alignment horizontal="left"/>
    </xf>
    <xf numFmtId="0" fontId="13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shrinkToFit="1"/>
    </xf>
    <xf numFmtId="2" fontId="7" fillId="0" borderId="7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 shrinkToFit="1"/>
    </xf>
    <xf numFmtId="0" fontId="7" fillId="0" borderId="7" xfId="1" applyNumberFormat="1" applyFont="1" applyBorder="1" applyAlignment="1">
      <alignment horizontal="center"/>
    </xf>
    <xf numFmtId="0" fontId="12" fillId="0" borderId="7" xfId="0" applyNumberFormat="1" applyFont="1" applyBorder="1" applyAlignment="1">
      <alignment horizontal="center"/>
    </xf>
    <xf numFmtId="188" fontId="7" fillId="0" borderId="7" xfId="0" applyNumberFormat="1" applyFont="1" applyBorder="1" applyAlignment="1">
      <alignment horizontal="center"/>
    </xf>
    <xf numFmtId="43" fontId="7" fillId="0" borderId="7" xfId="1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3" fontId="12" fillId="0" borderId="7" xfId="0" applyNumberFormat="1" applyFont="1" applyBorder="1" applyAlignment="1">
      <alignment horizontal="center"/>
    </xf>
    <xf numFmtId="187" fontId="7" fillId="0" borderId="7" xfId="1" applyNumberFormat="1" applyFont="1" applyBorder="1" applyAlignment="1">
      <alignment horizontal="center"/>
    </xf>
    <xf numFmtId="189" fontId="12" fillId="0" borderId="7" xfId="0" applyNumberFormat="1" applyFont="1" applyBorder="1" applyAlignment="1">
      <alignment horizontal="center"/>
    </xf>
    <xf numFmtId="187" fontId="12" fillId="0" borderId="7" xfId="1" applyNumberFormat="1" applyFont="1" applyBorder="1" applyAlignment="1">
      <alignment horizontal="center"/>
    </xf>
    <xf numFmtId="0" fontId="12" fillId="0" borderId="7" xfId="0" applyFont="1" applyBorder="1"/>
    <xf numFmtId="187" fontId="7" fillId="0" borderId="7" xfId="1" applyNumberFormat="1" applyFont="1" applyBorder="1" applyAlignment="1">
      <alignment horizontal="center" shrinkToFit="1"/>
    </xf>
    <xf numFmtId="43" fontId="7" fillId="0" borderId="7" xfId="1" applyFont="1" applyBorder="1" applyAlignment="1"/>
    <xf numFmtId="43" fontId="7" fillId="0" borderId="7" xfId="1" applyFont="1" applyBorder="1" applyAlignment="1">
      <alignment horizontal="center"/>
    </xf>
    <xf numFmtId="43" fontId="7" fillId="0" borderId="7" xfId="1" applyFont="1" applyBorder="1" applyAlignment="1">
      <alignment horizontal="right"/>
    </xf>
    <xf numFmtId="187" fontId="7" fillId="0" borderId="0" xfId="0" applyNumberFormat="1" applyFont="1" applyBorder="1" applyAlignment="1">
      <alignment horizontal="center"/>
    </xf>
    <xf numFmtId="43" fontId="2" fillId="0" borderId="0" xfId="0" applyNumberFormat="1" applyFont="1"/>
    <xf numFmtId="0" fontId="8" fillId="0" borderId="0" xfId="2" applyFont="1" applyAlignme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/>
    <xf numFmtId="0" fontId="5" fillId="0" borderId="0" xfId="2" applyFont="1" applyAlignment="1"/>
    <xf numFmtId="0" fontId="11" fillId="0" borderId="0" xfId="2" applyFont="1" applyAlignment="1">
      <alignment horizontal="center"/>
    </xf>
    <xf numFmtId="0" fontId="6" fillId="0" borderId="0" xfId="2" applyFont="1"/>
    <xf numFmtId="0" fontId="10" fillId="0" borderId="3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7" fillId="0" borderId="0" xfId="2" applyFont="1"/>
    <xf numFmtId="0" fontId="5" fillId="0" borderId="7" xfId="2" applyFont="1" applyBorder="1" applyAlignment="1">
      <alignment horizontal="center"/>
    </xf>
    <xf numFmtId="43" fontId="7" fillId="0" borderId="7" xfId="3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43" fontId="12" fillId="0" borderId="18" xfId="2" applyNumberFormat="1" applyFont="1" applyBorder="1"/>
    <xf numFmtId="0" fontId="7" fillId="0" borderId="1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12" fillId="0" borderId="0" xfId="2" applyFont="1"/>
    <xf numFmtId="0" fontId="7" fillId="0" borderId="0" xfId="2" applyFont="1" applyBorder="1" applyAlignment="1">
      <alignment vertical="center"/>
    </xf>
    <xf numFmtId="1" fontId="18" fillId="0" borderId="3" xfId="0" applyNumberFormat="1" applyFont="1" applyBorder="1"/>
    <xf numFmtId="0" fontId="18" fillId="0" borderId="2" xfId="0" applyFont="1" applyBorder="1"/>
    <xf numFmtId="1" fontId="18" fillId="0" borderId="5" xfId="0" applyNumberFormat="1" applyFont="1" applyBorder="1"/>
    <xf numFmtId="1" fontId="13" fillId="0" borderId="5" xfId="0" applyNumberFormat="1" applyFont="1" applyBorder="1"/>
    <xf numFmtId="1" fontId="5" fillId="0" borderId="7" xfId="0" applyNumberFormat="1" applyFont="1" applyBorder="1" applyAlignment="1">
      <alignment horizontal="center"/>
    </xf>
    <xf numFmtId="0" fontId="10" fillId="0" borderId="9" xfId="0" applyNumberFormat="1" applyFont="1" applyBorder="1" applyAlignment="1">
      <alignment horizontal="center"/>
    </xf>
    <xf numFmtId="0" fontId="10" fillId="0" borderId="18" xfId="0" applyNumberFormat="1" applyFont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187" fontId="5" fillId="0" borderId="2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8" fillId="0" borderId="0" xfId="0" applyFont="1"/>
    <xf numFmtId="0" fontId="20" fillId="0" borderId="2" xfId="0" applyFont="1" applyBorder="1" applyAlignment="1">
      <alignment horizontal="left" vertical="center"/>
    </xf>
    <xf numFmtId="43" fontId="5" fillId="0" borderId="7" xfId="1" applyFont="1" applyBorder="1" applyAlignment="1">
      <alignment shrinkToFit="1"/>
    </xf>
    <xf numFmtId="187" fontId="5" fillId="0" borderId="7" xfId="1" applyNumberFormat="1" applyFont="1" applyBorder="1" applyAlignment="1">
      <alignment shrinkToFit="1"/>
    </xf>
    <xf numFmtId="43" fontId="5" fillId="0" borderId="0" xfId="1" applyFont="1" applyBorder="1" applyAlignment="1">
      <alignment shrinkToFit="1"/>
    </xf>
    <xf numFmtId="3" fontId="6" fillId="0" borderId="0" xfId="0" applyNumberFormat="1" applyFont="1"/>
    <xf numFmtId="187" fontId="6" fillId="0" borderId="0" xfId="0" applyNumberFormat="1" applyFont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187" fontId="7" fillId="0" borderId="0" xfId="1" applyNumberFormat="1" applyFont="1" applyBorder="1" applyAlignment="1">
      <alignment horizontal="left"/>
    </xf>
    <xf numFmtId="0" fontId="11" fillId="0" borderId="1" xfId="0" applyNumberFormat="1" applyFont="1" applyBorder="1"/>
    <xf numFmtId="0" fontId="11" fillId="0" borderId="10" xfId="0" applyNumberFormat="1" applyFont="1" applyBorder="1"/>
    <xf numFmtId="0" fontId="11" fillId="0" borderId="10" xfId="0" applyFont="1" applyBorder="1"/>
    <xf numFmtId="0" fontId="13" fillId="0" borderId="7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43" fontId="7" fillId="0" borderId="3" xfId="1" applyFont="1" applyBorder="1" applyAlignment="1"/>
    <xf numFmtId="43" fontId="7" fillId="0" borderId="2" xfId="1" applyFont="1" applyBorder="1" applyAlignment="1"/>
    <xf numFmtId="43" fontId="7" fillId="0" borderId="1" xfId="1" applyFont="1" applyBorder="1" applyAlignment="1"/>
    <xf numFmtId="190" fontId="7" fillId="0" borderId="7" xfId="1" applyNumberFormat="1" applyFont="1" applyBorder="1" applyAlignment="1"/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7" xfId="0" applyFont="1" applyBorder="1" applyAlignment="1">
      <alignment horizont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187" fontId="5" fillId="0" borderId="3" xfId="1" applyNumberFormat="1" applyFont="1" applyBorder="1" applyAlignment="1">
      <alignment horizontal="center" vertical="center"/>
    </xf>
    <xf numFmtId="187" fontId="5" fillId="0" borderId="2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shrinkToFit="1"/>
    </xf>
    <xf numFmtId="0" fontId="5" fillId="0" borderId="18" xfId="0" applyFont="1" applyBorder="1" applyAlignment="1">
      <alignment horizontal="center" vertical="center" shrinkToFit="1"/>
    </xf>
    <xf numFmtId="0" fontId="7" fillId="0" borderId="9" xfId="0" applyFont="1" applyBorder="1"/>
    <xf numFmtId="0" fontId="7" fillId="0" borderId="8" xfId="0" applyFont="1" applyBorder="1"/>
    <xf numFmtId="0" fontId="5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/>
    </xf>
    <xf numFmtId="0" fontId="4" fillId="0" borderId="0" xfId="0" applyFont="1" applyAlignment="1">
      <alignment horizontal="center" shrinkToFit="1"/>
    </xf>
    <xf numFmtId="0" fontId="10" fillId="0" borderId="1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0" xfId="0" applyFont="1" applyAlignment="1">
      <alignment horizontal="center" vertical="center" shrinkToFit="1"/>
    </xf>
    <xf numFmtId="0" fontId="7" fillId="0" borderId="0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3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10" fillId="0" borderId="9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10" fillId="0" borderId="18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21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7" fillId="0" borderId="2" xfId="2" applyFont="1" applyBorder="1"/>
    <xf numFmtId="0" fontId="10" fillId="0" borderId="3" xfId="2" applyFont="1" applyBorder="1" applyAlignment="1">
      <alignment horizontal="center" vertical="center"/>
    </xf>
    <xf numFmtId="0" fontId="10" fillId="0" borderId="9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 shrinkToFit="1"/>
    </xf>
    <xf numFmtId="0" fontId="10" fillId="0" borderId="18" xfId="0" applyNumberFormat="1" applyFont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7" fillId="0" borderId="7" xfId="0" applyFont="1" applyBorder="1" applyAlignment="1">
      <alignment horizontal="center" vertical="center" wrapText="1"/>
    </xf>
  </cellXfs>
  <cellStyles count="4">
    <cellStyle name="Comma 2" xfId="3" xr:uid="{00000000-0005-0000-0000-000000000000}"/>
    <cellStyle name="Normal 2" xfId="2" xr:uid="{00000000-0005-0000-0000-000001000000}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CJ30"/>
  <sheetViews>
    <sheetView topLeftCell="A3" zoomScaleNormal="100" zoomScaleSheetLayoutView="90" workbookViewId="0">
      <selection activeCell="G19" sqref="G19"/>
    </sheetView>
  </sheetViews>
  <sheetFormatPr defaultColWidth="9.140625" defaultRowHeight="17.100000000000001" customHeight="1" x14ac:dyDescent="0.4"/>
  <cols>
    <col min="1" max="1" width="6.28515625" style="50" customWidth="1"/>
    <col min="2" max="2" width="12" style="50" customWidth="1"/>
    <col min="3" max="3" width="12.85546875" style="50" customWidth="1"/>
    <col min="4" max="4" width="13.85546875" style="50" customWidth="1"/>
    <col min="5" max="10" width="9.7109375" style="50" customWidth="1"/>
    <col min="11" max="11" width="13.140625" style="50" customWidth="1"/>
    <col min="12" max="12" width="17.42578125" style="50" customWidth="1"/>
    <col min="13" max="13" width="13" style="50" customWidth="1"/>
    <col min="14" max="14" width="19.85546875" style="50" customWidth="1"/>
    <col min="15" max="15" width="13" style="1" customWidth="1"/>
    <col min="16" max="16" width="7.85546875" style="1" hidden="1" customWidth="1"/>
    <col min="17" max="16384" width="9.140625" style="1"/>
  </cols>
  <sheetData>
    <row r="1" spans="1:88" s="2" customFormat="1" ht="23.25" customHeight="1" x14ac:dyDescent="0.4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275"/>
    </row>
    <row r="2" spans="1:88" s="2" customFormat="1" ht="23.25" customHeight="1" x14ac:dyDescent="0.4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75"/>
    </row>
    <row r="3" spans="1:88" s="2" customFormat="1" ht="23.25" customHeight="1" x14ac:dyDescent="0.5">
      <c r="A3" s="40"/>
      <c r="B3" s="40"/>
      <c r="C3" s="40"/>
      <c r="D3" s="308" t="s">
        <v>161</v>
      </c>
      <c r="E3" s="308"/>
      <c r="F3" s="308"/>
      <c r="G3" s="308"/>
      <c r="H3" s="308"/>
      <c r="I3" s="308"/>
      <c r="J3" s="308"/>
      <c r="K3" s="308"/>
      <c r="L3" s="40"/>
      <c r="M3" s="40"/>
      <c r="N3" s="275"/>
    </row>
    <row r="4" spans="1:88" s="3" customFormat="1" ht="21" customHeight="1" x14ac:dyDescent="0.45">
      <c r="A4" s="43"/>
      <c r="B4" s="44" t="s">
        <v>13</v>
      </c>
      <c r="C4" s="44"/>
      <c r="D4" s="312" t="s">
        <v>68</v>
      </c>
      <c r="E4" s="312"/>
      <c r="F4" s="312"/>
      <c r="G4" s="312"/>
      <c r="H4" s="312"/>
      <c r="I4" s="312"/>
      <c r="J4" s="312"/>
      <c r="K4" s="312"/>
      <c r="L4" s="46"/>
      <c r="M4" s="46"/>
      <c r="N4" s="45"/>
    </row>
    <row r="5" spans="1:88" s="3" customFormat="1" ht="15" customHeight="1" x14ac:dyDescent="0.45">
      <c r="A5" s="43"/>
      <c r="B5" s="44"/>
      <c r="C5" s="44"/>
      <c r="D5" s="44"/>
      <c r="E5" s="43"/>
      <c r="F5" s="43"/>
      <c r="G5" s="46"/>
      <c r="H5" s="46"/>
      <c r="I5" s="46"/>
      <c r="J5" s="46"/>
      <c r="K5" s="46"/>
      <c r="L5" s="46"/>
      <c r="M5" s="46"/>
      <c r="N5" s="45"/>
    </row>
    <row r="6" spans="1:88" ht="18.75" customHeight="1" x14ac:dyDescent="0.5">
      <c r="A6" s="276"/>
      <c r="B6" s="276"/>
      <c r="K6" s="276"/>
      <c r="N6" s="97" t="s">
        <v>14</v>
      </c>
    </row>
    <row r="7" spans="1:88" s="8" customFormat="1" ht="19.5" customHeight="1" x14ac:dyDescent="0.45">
      <c r="A7" s="296" t="s">
        <v>0</v>
      </c>
      <c r="B7" s="304" t="s">
        <v>3</v>
      </c>
      <c r="C7" s="309" t="s">
        <v>4</v>
      </c>
      <c r="D7" s="310"/>
      <c r="E7" s="302" t="s">
        <v>54</v>
      </c>
      <c r="F7" s="303"/>
      <c r="G7" s="304"/>
      <c r="H7" s="302" t="s">
        <v>54</v>
      </c>
      <c r="I7" s="303"/>
      <c r="J7" s="304"/>
      <c r="K7" s="302" t="s">
        <v>47</v>
      </c>
      <c r="L7" s="303"/>
      <c r="M7" s="304"/>
      <c r="N7" s="296" t="s">
        <v>10</v>
      </c>
    </row>
    <row r="8" spans="1:88" s="8" customFormat="1" ht="21" customHeight="1" x14ac:dyDescent="0.45">
      <c r="A8" s="297"/>
      <c r="B8" s="311"/>
      <c r="C8" s="13" t="s">
        <v>46</v>
      </c>
      <c r="D8" s="13" t="s">
        <v>46</v>
      </c>
      <c r="E8" s="305" t="s">
        <v>9</v>
      </c>
      <c r="F8" s="306"/>
      <c r="G8" s="307"/>
      <c r="H8" s="305" t="s">
        <v>59</v>
      </c>
      <c r="I8" s="306"/>
      <c r="J8" s="307"/>
      <c r="K8" s="305"/>
      <c r="L8" s="306"/>
      <c r="M8" s="307"/>
      <c r="N8" s="299"/>
    </row>
    <row r="9" spans="1:88" s="8" customFormat="1" ht="21.75" customHeight="1" x14ac:dyDescent="0.45">
      <c r="A9" s="298"/>
      <c r="B9" s="307"/>
      <c r="C9" s="14" t="s">
        <v>5</v>
      </c>
      <c r="D9" s="15" t="s">
        <v>6</v>
      </c>
      <c r="E9" s="14" t="s">
        <v>7</v>
      </c>
      <c r="F9" s="15" t="s">
        <v>8</v>
      </c>
      <c r="G9" s="12" t="s">
        <v>2</v>
      </c>
      <c r="H9" s="14" t="s">
        <v>7</v>
      </c>
      <c r="I9" s="15" t="s">
        <v>8</v>
      </c>
      <c r="J9" s="12" t="s">
        <v>2</v>
      </c>
      <c r="K9" s="12" t="s">
        <v>5</v>
      </c>
      <c r="L9" s="14" t="s">
        <v>11</v>
      </c>
      <c r="M9" s="15" t="s">
        <v>12</v>
      </c>
      <c r="N9" s="300"/>
    </row>
    <row r="10" spans="1:88" s="8" customFormat="1" ht="18" customHeight="1" x14ac:dyDescent="0.45">
      <c r="A10" s="35">
        <v>1</v>
      </c>
      <c r="B10" s="91" t="s">
        <v>69</v>
      </c>
      <c r="C10" s="220">
        <v>408</v>
      </c>
      <c r="D10" s="36">
        <v>241</v>
      </c>
      <c r="E10" s="36">
        <v>576</v>
      </c>
      <c r="F10" s="36">
        <v>696</v>
      </c>
      <c r="G10" s="179">
        <f t="shared" ref="G10:G15" si="0">SUM(E10:F10)</f>
        <v>1272</v>
      </c>
      <c r="H10" s="36">
        <v>360</v>
      </c>
      <c r="I10" s="36">
        <v>425</v>
      </c>
      <c r="J10" s="36">
        <f t="shared" ref="J10:J15" si="1">SUM(H10:I10)</f>
        <v>785</v>
      </c>
      <c r="K10" s="37">
        <v>2397</v>
      </c>
      <c r="L10" s="38">
        <v>2047</v>
      </c>
      <c r="M10" s="38">
        <v>350</v>
      </c>
      <c r="N10" s="26"/>
    </row>
    <row r="11" spans="1:88" s="23" customFormat="1" ht="18" customHeight="1" x14ac:dyDescent="0.45">
      <c r="A11" s="31">
        <v>2</v>
      </c>
      <c r="B11" s="22" t="s">
        <v>70</v>
      </c>
      <c r="C11" s="221">
        <v>397</v>
      </c>
      <c r="D11" s="32">
        <v>130</v>
      </c>
      <c r="E11" s="32">
        <v>846</v>
      </c>
      <c r="F11" s="32">
        <v>869</v>
      </c>
      <c r="G11" s="32">
        <f t="shared" si="0"/>
        <v>1715</v>
      </c>
      <c r="H11" s="32">
        <v>460</v>
      </c>
      <c r="I11" s="32">
        <v>480</v>
      </c>
      <c r="J11" s="32">
        <f t="shared" si="1"/>
        <v>940</v>
      </c>
      <c r="K11" s="34">
        <v>1884</v>
      </c>
      <c r="L11" s="24">
        <v>1642</v>
      </c>
      <c r="M11" s="24">
        <v>242</v>
      </c>
      <c r="N11" s="25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</row>
    <row r="12" spans="1:88" s="8" customFormat="1" ht="18" customHeight="1" x14ac:dyDescent="0.45">
      <c r="A12" s="31">
        <v>3</v>
      </c>
      <c r="B12" s="22" t="s">
        <v>71</v>
      </c>
      <c r="C12" s="221">
        <v>299</v>
      </c>
      <c r="D12" s="32">
        <v>172</v>
      </c>
      <c r="E12" s="32">
        <v>683</v>
      </c>
      <c r="F12" s="32">
        <v>742</v>
      </c>
      <c r="G12" s="32">
        <f t="shared" si="0"/>
        <v>1425</v>
      </c>
      <c r="H12" s="32">
        <v>314</v>
      </c>
      <c r="I12" s="32">
        <v>428</v>
      </c>
      <c r="J12" s="32">
        <f t="shared" si="1"/>
        <v>742</v>
      </c>
      <c r="K12" s="34">
        <v>1741</v>
      </c>
      <c r="L12" s="24">
        <v>1465</v>
      </c>
      <c r="M12" s="24">
        <v>276</v>
      </c>
      <c r="N12" s="25"/>
    </row>
    <row r="13" spans="1:88" s="23" customFormat="1" ht="18" customHeight="1" x14ac:dyDescent="0.45">
      <c r="A13" s="31">
        <v>4</v>
      </c>
      <c r="B13" s="22" t="s">
        <v>72</v>
      </c>
      <c r="C13" s="221">
        <v>306</v>
      </c>
      <c r="D13" s="32">
        <v>160</v>
      </c>
      <c r="E13" s="32">
        <v>451</v>
      </c>
      <c r="F13" s="32">
        <v>472</v>
      </c>
      <c r="G13" s="32">
        <f t="shared" si="0"/>
        <v>923</v>
      </c>
      <c r="H13" s="32">
        <v>275</v>
      </c>
      <c r="I13" s="32">
        <v>252</v>
      </c>
      <c r="J13" s="32">
        <f t="shared" si="1"/>
        <v>527</v>
      </c>
      <c r="K13" s="34">
        <v>1551</v>
      </c>
      <c r="L13" s="24">
        <v>1341</v>
      </c>
      <c r="M13" s="24">
        <v>210</v>
      </c>
      <c r="N13" s="25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</row>
    <row r="14" spans="1:88" s="23" customFormat="1" ht="18" customHeight="1" x14ac:dyDescent="0.45">
      <c r="A14" s="31">
        <v>5</v>
      </c>
      <c r="B14" s="22" t="s">
        <v>73</v>
      </c>
      <c r="C14" s="221">
        <v>194</v>
      </c>
      <c r="D14" s="32">
        <v>105</v>
      </c>
      <c r="E14" s="32">
        <v>267</v>
      </c>
      <c r="F14" s="32">
        <v>303</v>
      </c>
      <c r="G14" s="32">
        <f t="shared" si="0"/>
        <v>570</v>
      </c>
      <c r="H14" s="32">
        <v>181</v>
      </c>
      <c r="I14" s="32">
        <v>146</v>
      </c>
      <c r="J14" s="32">
        <f t="shared" si="1"/>
        <v>327</v>
      </c>
      <c r="K14" s="34">
        <v>1690</v>
      </c>
      <c r="L14" s="24">
        <v>1196</v>
      </c>
      <c r="M14" s="24">
        <v>494</v>
      </c>
      <c r="N14" s="25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</row>
    <row r="15" spans="1:88" s="23" customFormat="1" ht="18" customHeight="1" x14ac:dyDescent="0.45">
      <c r="A15" s="167">
        <v>6</v>
      </c>
      <c r="B15" s="169" t="s">
        <v>74</v>
      </c>
      <c r="C15" s="170">
        <v>237</v>
      </c>
      <c r="D15" s="170">
        <v>129</v>
      </c>
      <c r="E15" s="170">
        <v>619</v>
      </c>
      <c r="F15" s="170">
        <v>649</v>
      </c>
      <c r="G15" s="180">
        <f t="shared" si="0"/>
        <v>1268</v>
      </c>
      <c r="H15" s="170">
        <v>273</v>
      </c>
      <c r="I15" s="170">
        <v>318</v>
      </c>
      <c r="J15" s="171">
        <f t="shared" si="1"/>
        <v>591</v>
      </c>
      <c r="K15" s="168">
        <v>1495</v>
      </c>
      <c r="L15" s="172">
        <v>1116</v>
      </c>
      <c r="M15" s="172">
        <v>379</v>
      </c>
      <c r="N15" s="173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</row>
    <row r="16" spans="1:88" s="8" customFormat="1" ht="17.100000000000001" customHeight="1" x14ac:dyDescent="0.45">
      <c r="A16" s="301" t="s">
        <v>2</v>
      </c>
      <c r="B16" s="301"/>
      <c r="C16" s="76">
        <f t="shared" ref="C16:M16" si="2">SUM(C10:C15)</f>
        <v>1841</v>
      </c>
      <c r="D16" s="76">
        <f t="shared" si="2"/>
        <v>937</v>
      </c>
      <c r="E16" s="76">
        <f t="shared" si="2"/>
        <v>3442</v>
      </c>
      <c r="F16" s="76">
        <f t="shared" si="2"/>
        <v>3731</v>
      </c>
      <c r="G16" s="76">
        <f t="shared" si="2"/>
        <v>7173</v>
      </c>
      <c r="H16" s="76">
        <f t="shared" si="2"/>
        <v>1863</v>
      </c>
      <c r="I16" s="76">
        <f t="shared" si="2"/>
        <v>2049</v>
      </c>
      <c r="J16" s="76">
        <f t="shared" si="2"/>
        <v>3912</v>
      </c>
      <c r="K16" s="76">
        <f t="shared" si="2"/>
        <v>10758</v>
      </c>
      <c r="L16" s="76">
        <f t="shared" si="2"/>
        <v>8807</v>
      </c>
      <c r="M16" s="76">
        <f t="shared" si="2"/>
        <v>1951</v>
      </c>
      <c r="N16" s="174"/>
      <c r="O16" s="10"/>
      <c r="P16" s="33">
        <f>SUM(P10:P15)</f>
        <v>0</v>
      </c>
    </row>
    <row r="17" spans="1:14" s="8" customFormat="1" ht="17.100000000000001" customHeight="1" x14ac:dyDescent="0.45">
      <c r="A17" s="27"/>
      <c r="B17" s="27"/>
      <c r="C17" s="10"/>
      <c r="D17" s="10"/>
      <c r="E17" s="10"/>
      <c r="F17" s="10"/>
      <c r="L17" s="9"/>
      <c r="M17" s="9"/>
      <c r="N17" s="21"/>
    </row>
    <row r="18" spans="1:14" s="8" customFormat="1" ht="10.5" customHeight="1" x14ac:dyDescent="0.45">
      <c r="A18" s="19"/>
      <c r="B18" s="20"/>
      <c r="C18" s="10"/>
      <c r="D18" s="10"/>
      <c r="E18" s="10"/>
      <c r="F18" s="10"/>
      <c r="L18" s="9"/>
      <c r="M18" s="9"/>
      <c r="N18" s="21"/>
    </row>
    <row r="19" spans="1:14" s="6" customFormat="1" ht="23.25" customHeight="1" x14ac:dyDescent="0.5">
      <c r="A19" s="283"/>
      <c r="B19" s="85" t="s">
        <v>55</v>
      </c>
      <c r="C19" s="90" t="s">
        <v>56</v>
      </c>
      <c r="D19" s="85"/>
      <c r="E19" s="85"/>
      <c r="F19" s="85"/>
      <c r="G19" s="85"/>
      <c r="H19" s="284"/>
      <c r="I19" s="85"/>
      <c r="J19" s="106" t="s">
        <v>64</v>
      </c>
      <c r="K19" s="105" t="s">
        <v>65</v>
      </c>
      <c r="L19" s="108"/>
      <c r="M19" s="107" t="s">
        <v>66</v>
      </c>
      <c r="N19" s="90"/>
    </row>
    <row r="20" spans="1:14" s="6" customFormat="1" ht="22.5" customHeight="1" x14ac:dyDescent="0.5">
      <c r="A20" s="283"/>
      <c r="B20" s="29"/>
      <c r="C20" s="90" t="s">
        <v>57</v>
      </c>
      <c r="D20" s="29"/>
      <c r="E20" s="29"/>
      <c r="F20" s="29"/>
      <c r="G20" s="29"/>
      <c r="H20" s="29"/>
      <c r="I20" s="29"/>
      <c r="J20" s="107"/>
      <c r="K20" s="105" t="s">
        <v>149</v>
      </c>
      <c r="L20" s="108"/>
      <c r="M20" s="108"/>
      <c r="N20" s="283"/>
    </row>
    <row r="21" spans="1:14" s="6" customFormat="1" ht="19.5" customHeight="1" x14ac:dyDescent="0.5">
      <c r="A21" s="283"/>
      <c r="B21" s="285"/>
      <c r="C21" s="90" t="s">
        <v>58</v>
      </c>
      <c r="D21" s="285"/>
      <c r="E21" s="285"/>
      <c r="F21" s="285"/>
      <c r="G21" s="285"/>
      <c r="H21" s="284"/>
      <c r="I21" s="285"/>
      <c r="J21" s="106"/>
      <c r="K21" s="105" t="s">
        <v>151</v>
      </c>
      <c r="L21" s="108"/>
      <c r="M21" s="108"/>
      <c r="N21" s="283"/>
    </row>
    <row r="22" spans="1:14" ht="17.100000000000001" customHeight="1" x14ac:dyDescent="0.4">
      <c r="A22" s="100"/>
      <c r="L22" s="100"/>
    </row>
    <row r="26" spans="1:14" ht="17.100000000000001" customHeight="1" x14ac:dyDescent="0.4">
      <c r="K26" s="281"/>
    </row>
    <row r="28" spans="1:14" ht="17.100000000000001" customHeight="1" x14ac:dyDescent="0.4">
      <c r="F28" s="282"/>
      <c r="G28" s="282"/>
      <c r="H28" s="282"/>
      <c r="I28" s="282"/>
      <c r="J28" s="282"/>
    </row>
    <row r="30" spans="1:14" ht="17.100000000000001" customHeight="1" x14ac:dyDescent="0.5">
      <c r="A30" s="276"/>
    </row>
  </sheetData>
  <mergeCells count="12">
    <mergeCell ref="D3:K3"/>
    <mergeCell ref="C7:D7"/>
    <mergeCell ref="K7:M8"/>
    <mergeCell ref="B7:B9"/>
    <mergeCell ref="D4:K4"/>
    <mergeCell ref="A7:A9"/>
    <mergeCell ref="N7:N9"/>
    <mergeCell ref="A16:B16"/>
    <mergeCell ref="E7:G7"/>
    <mergeCell ref="H7:J7"/>
    <mergeCell ref="E8:G8"/>
    <mergeCell ref="H8:J8"/>
  </mergeCells>
  <phoneticPr fontId="0" type="noConversion"/>
  <pageMargins left="0.42" right="0.39370078740157499" top="0.39370078740157499" bottom="0.39370078740157499" header="0.39370078740157499" footer="0.31496062992126"/>
  <pageSetup paperSize="9" scale="9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7"/>
  <sheetViews>
    <sheetView workbookViewId="0">
      <selection activeCell="F1" sqref="F1:P1"/>
    </sheetView>
  </sheetViews>
  <sheetFormatPr defaultColWidth="9.140625" defaultRowHeight="21" x14ac:dyDescent="0.45"/>
  <cols>
    <col min="1" max="1" width="4.140625" style="117" customWidth="1"/>
    <col min="2" max="2" width="9" style="117" customWidth="1"/>
    <col min="3" max="3" width="8.28515625" style="117" customWidth="1"/>
    <col min="4" max="4" width="11.28515625" style="117" customWidth="1"/>
    <col min="5" max="5" width="9.5703125" style="117" customWidth="1"/>
    <col min="6" max="6" width="9.28515625" style="117" customWidth="1"/>
    <col min="7" max="7" width="10.5703125" style="117" customWidth="1"/>
    <col min="8" max="8" width="9.5703125" style="117" customWidth="1"/>
    <col min="9" max="9" width="11.28515625" style="117" customWidth="1"/>
    <col min="10" max="10" width="1" style="117" customWidth="1"/>
    <col min="11" max="11" width="4.5703125" style="117" customWidth="1"/>
    <col min="12" max="12" width="9.5703125" style="117" customWidth="1"/>
    <col min="13" max="13" width="8.140625" style="117" customWidth="1"/>
    <col min="14" max="14" width="11.42578125" style="117" customWidth="1"/>
    <col min="15" max="16" width="9.5703125" style="117" customWidth="1"/>
    <col min="17" max="17" width="11.42578125" style="117" customWidth="1"/>
    <col min="18" max="18" width="8.5703125" style="117" customWidth="1"/>
    <col min="19" max="19" width="11.42578125" style="117" customWidth="1"/>
    <col min="20" max="16384" width="9.140625" style="117"/>
  </cols>
  <sheetData>
    <row r="1" spans="1:19" s="118" customFormat="1" ht="23.25" customHeight="1" x14ac:dyDescent="0.5">
      <c r="F1" s="363" t="s">
        <v>166</v>
      </c>
      <c r="G1" s="363"/>
      <c r="H1" s="363"/>
      <c r="I1" s="363"/>
      <c r="J1" s="363"/>
      <c r="K1" s="363"/>
      <c r="L1" s="363"/>
      <c r="M1" s="363"/>
      <c r="N1" s="363"/>
      <c r="O1" s="363"/>
      <c r="P1" s="363"/>
    </row>
    <row r="2" spans="1:19" s="121" customFormat="1" ht="20.25" customHeight="1" x14ac:dyDescent="0.45">
      <c r="C2" s="122" t="s">
        <v>13</v>
      </c>
      <c r="D2" s="122"/>
      <c r="F2" s="360" t="s">
        <v>77</v>
      </c>
      <c r="G2" s="360"/>
      <c r="H2" s="360"/>
      <c r="I2" s="360"/>
      <c r="J2" s="360"/>
      <c r="K2" s="360"/>
      <c r="L2" s="360"/>
      <c r="M2" s="360"/>
      <c r="N2" s="360"/>
      <c r="O2" s="360"/>
      <c r="P2" s="360"/>
    </row>
    <row r="3" spans="1:19" s="121" customFormat="1" ht="17.25" customHeight="1" x14ac:dyDescent="0.45">
      <c r="C3" s="122"/>
      <c r="D3" s="122"/>
      <c r="E3" s="122"/>
      <c r="H3" s="124"/>
      <c r="I3" s="124"/>
      <c r="J3" s="124"/>
      <c r="K3" s="124"/>
      <c r="L3" s="123"/>
      <c r="M3" s="123"/>
      <c r="N3" s="123"/>
      <c r="O3" s="123"/>
      <c r="P3" s="123"/>
      <c r="S3" s="125" t="s">
        <v>37</v>
      </c>
    </row>
    <row r="4" spans="1:19" s="130" customFormat="1" ht="18.75" customHeight="1" x14ac:dyDescent="0.5">
      <c r="A4" s="126"/>
      <c r="B4" s="126"/>
      <c r="C4" s="127"/>
      <c r="D4" s="127"/>
      <c r="E4" s="359" t="s">
        <v>158</v>
      </c>
      <c r="F4" s="359"/>
      <c r="G4" s="359"/>
      <c r="H4" s="359"/>
      <c r="I4" s="129"/>
      <c r="K4" s="126"/>
      <c r="L4" s="131"/>
      <c r="M4" s="132"/>
      <c r="N4" s="183"/>
      <c r="O4" s="128"/>
      <c r="P4" s="128"/>
      <c r="Q4" s="128"/>
      <c r="R4" s="128"/>
      <c r="S4" s="133"/>
    </row>
    <row r="5" spans="1:19" x14ac:dyDescent="0.45">
      <c r="A5" s="134" t="s">
        <v>0</v>
      </c>
      <c r="B5" s="134" t="s">
        <v>3</v>
      </c>
      <c r="C5" s="135" t="s">
        <v>25</v>
      </c>
      <c r="D5" s="18" t="s">
        <v>110</v>
      </c>
      <c r="E5" s="126" t="s">
        <v>28</v>
      </c>
      <c r="F5" s="136" t="s">
        <v>30</v>
      </c>
      <c r="G5" s="126" t="s">
        <v>36</v>
      </c>
      <c r="H5" s="126" t="s">
        <v>32</v>
      </c>
      <c r="I5" s="137" t="s">
        <v>34</v>
      </c>
      <c r="K5" s="134" t="s">
        <v>0</v>
      </c>
      <c r="L5" s="134" t="s">
        <v>3</v>
      </c>
      <c r="M5" s="134"/>
      <c r="N5" s="18"/>
      <c r="O5" s="134"/>
      <c r="P5" s="138"/>
      <c r="Q5" s="134"/>
      <c r="R5" s="134"/>
      <c r="S5" s="138"/>
    </row>
    <row r="6" spans="1:19" x14ac:dyDescent="0.45">
      <c r="A6" s="139"/>
      <c r="B6" s="140"/>
      <c r="C6" s="141" t="s">
        <v>26</v>
      </c>
      <c r="D6" s="57" t="s">
        <v>26</v>
      </c>
      <c r="E6" s="142" t="s">
        <v>29</v>
      </c>
      <c r="F6" s="142" t="s">
        <v>31</v>
      </c>
      <c r="G6" s="142" t="s">
        <v>35</v>
      </c>
      <c r="H6" s="142" t="s">
        <v>33</v>
      </c>
      <c r="I6" s="143" t="s">
        <v>1</v>
      </c>
      <c r="K6" s="139"/>
      <c r="L6" s="140"/>
      <c r="M6" s="142"/>
      <c r="N6" s="57"/>
      <c r="O6" s="142"/>
      <c r="P6" s="142"/>
      <c r="Q6" s="142"/>
      <c r="R6" s="142"/>
      <c r="S6" s="142"/>
    </row>
    <row r="7" spans="1:19" s="147" customFormat="1" x14ac:dyDescent="0.45">
      <c r="A7" s="225">
        <v>1</v>
      </c>
      <c r="B7" s="225" t="s">
        <v>69</v>
      </c>
      <c r="C7" s="218"/>
      <c r="D7" s="218"/>
      <c r="E7" s="208"/>
      <c r="F7" s="208"/>
      <c r="G7" s="208"/>
      <c r="H7" s="226"/>
      <c r="I7" s="218"/>
      <c r="K7" s="225">
        <v>1</v>
      </c>
      <c r="L7" s="225" t="s">
        <v>69</v>
      </c>
      <c r="M7" s="208"/>
      <c r="N7" s="208"/>
      <c r="O7" s="208"/>
      <c r="P7" s="208"/>
      <c r="Q7" s="208"/>
      <c r="R7" s="226"/>
      <c r="S7" s="208"/>
    </row>
    <row r="8" spans="1:19" s="151" customFormat="1" x14ac:dyDescent="0.45">
      <c r="A8" s="225">
        <v>2</v>
      </c>
      <c r="B8" s="225" t="s">
        <v>70</v>
      </c>
      <c r="C8" s="218"/>
      <c r="D8" s="218"/>
      <c r="E8" s="208"/>
      <c r="F8" s="208"/>
      <c r="G8" s="208"/>
      <c r="H8" s="226"/>
      <c r="I8" s="218"/>
      <c r="K8" s="225">
        <v>2</v>
      </c>
      <c r="L8" s="225" t="s">
        <v>70</v>
      </c>
      <c r="M8" s="227"/>
      <c r="N8" s="227"/>
      <c r="O8" s="208"/>
      <c r="P8" s="208"/>
      <c r="Q8" s="227"/>
      <c r="R8" s="226"/>
      <c r="S8" s="227"/>
    </row>
    <row r="9" spans="1:19" s="151" customFormat="1" x14ac:dyDescent="0.45">
      <c r="A9" s="225">
        <v>3</v>
      </c>
      <c r="B9" s="225" t="s">
        <v>71</v>
      </c>
      <c r="C9" s="192"/>
      <c r="D9" s="192"/>
      <c r="E9" s="208"/>
      <c r="F9" s="208"/>
      <c r="G9" s="208"/>
      <c r="H9" s="226"/>
      <c r="I9" s="192"/>
      <c r="K9" s="225">
        <v>3</v>
      </c>
      <c r="L9" s="225" t="s">
        <v>71</v>
      </c>
      <c r="M9" s="227"/>
      <c r="N9" s="227"/>
      <c r="O9" s="208"/>
      <c r="P9" s="208"/>
      <c r="Q9" s="227"/>
      <c r="R9" s="226"/>
      <c r="S9" s="227"/>
    </row>
    <row r="10" spans="1:19" s="151" customFormat="1" x14ac:dyDescent="0.45">
      <c r="A10" s="225">
        <v>4</v>
      </c>
      <c r="B10" s="225" t="s">
        <v>72</v>
      </c>
      <c r="C10" s="218">
        <v>4</v>
      </c>
      <c r="D10" s="218">
        <v>4</v>
      </c>
      <c r="E10" s="208">
        <v>1200</v>
      </c>
      <c r="F10" s="208">
        <f>(E10*D10)/1000</f>
        <v>4.8</v>
      </c>
      <c r="G10" s="208">
        <v>20</v>
      </c>
      <c r="H10" s="226">
        <f>(F10*G10)/1000</f>
        <v>9.6000000000000002E-2</v>
      </c>
      <c r="I10" s="218">
        <v>2</v>
      </c>
      <c r="K10" s="225">
        <v>4</v>
      </c>
      <c r="L10" s="225" t="s">
        <v>72</v>
      </c>
      <c r="M10" s="227"/>
      <c r="N10" s="227"/>
      <c r="O10" s="208"/>
      <c r="P10" s="208"/>
      <c r="Q10" s="227"/>
      <c r="R10" s="226"/>
      <c r="S10" s="227"/>
    </row>
    <row r="11" spans="1:19" s="151" customFormat="1" x14ac:dyDescent="0.45">
      <c r="A11" s="225">
        <v>5</v>
      </c>
      <c r="B11" s="225" t="s">
        <v>73</v>
      </c>
      <c r="C11" s="218"/>
      <c r="D11" s="218"/>
      <c r="E11" s="208"/>
      <c r="F11" s="208"/>
      <c r="G11" s="208"/>
      <c r="H11" s="226"/>
      <c r="I11" s="218"/>
      <c r="K11" s="225">
        <v>5</v>
      </c>
      <c r="L11" s="225" t="s">
        <v>73</v>
      </c>
      <c r="M11" s="227"/>
      <c r="N11" s="227"/>
      <c r="O11" s="208"/>
      <c r="P11" s="208"/>
      <c r="Q11" s="227"/>
      <c r="R11" s="226"/>
      <c r="S11" s="227"/>
    </row>
    <row r="12" spans="1:19" s="151" customFormat="1" x14ac:dyDescent="0.45">
      <c r="A12" s="225">
        <v>6</v>
      </c>
      <c r="B12" s="225" t="s">
        <v>74</v>
      </c>
      <c r="C12" s="218"/>
      <c r="D12" s="218"/>
      <c r="E12" s="208"/>
      <c r="F12" s="208"/>
      <c r="G12" s="208"/>
      <c r="H12" s="226"/>
      <c r="I12" s="218"/>
      <c r="K12" s="225">
        <v>6</v>
      </c>
      <c r="L12" s="225" t="s">
        <v>74</v>
      </c>
      <c r="M12" s="227"/>
      <c r="N12" s="227"/>
      <c r="O12" s="208"/>
      <c r="P12" s="208"/>
      <c r="Q12" s="227"/>
      <c r="R12" s="226"/>
      <c r="S12" s="227"/>
    </row>
    <row r="13" spans="1:19" x14ac:dyDescent="0.45">
      <c r="A13" s="361" t="s">
        <v>2</v>
      </c>
      <c r="B13" s="362"/>
      <c r="C13" s="153">
        <f>SUM(C7:C12)</f>
        <v>4</v>
      </c>
      <c r="D13" s="153">
        <f>SUM(D7:D12)</f>
        <v>4</v>
      </c>
      <c r="E13" s="208">
        <f>E12</f>
        <v>0</v>
      </c>
      <c r="F13" s="153">
        <f>SUM(F7:F12)</f>
        <v>4.8</v>
      </c>
      <c r="G13" s="154">
        <f>G12</f>
        <v>0</v>
      </c>
      <c r="H13" s="153">
        <f>SUM(H7:H12)</f>
        <v>9.6000000000000002E-2</v>
      </c>
      <c r="I13" s="153">
        <f>SUM(I7:I12)</f>
        <v>2</v>
      </c>
      <c r="K13" s="361" t="s">
        <v>2</v>
      </c>
      <c r="L13" s="362"/>
      <c r="M13" s="153"/>
      <c r="N13" s="153"/>
      <c r="O13" s="153"/>
      <c r="P13" s="153"/>
      <c r="Q13" s="153"/>
      <c r="R13" s="153"/>
      <c r="S13" s="153"/>
    </row>
    <row r="15" spans="1:19" ht="23.25" x14ac:dyDescent="0.5">
      <c r="O15" s="155" t="s">
        <v>64</v>
      </c>
      <c r="P15" s="156" t="s">
        <v>65</v>
      </c>
      <c r="Q15" s="157"/>
      <c r="R15" s="158" t="s">
        <v>66</v>
      </c>
    </row>
    <row r="16" spans="1:19" ht="23.25" x14ac:dyDescent="0.5">
      <c r="O16" s="107"/>
      <c r="P16" s="105" t="s">
        <v>152</v>
      </c>
      <c r="Q16" s="157"/>
      <c r="R16" s="157"/>
    </row>
    <row r="17" spans="15:18" ht="23.25" x14ac:dyDescent="0.5">
      <c r="O17" s="106" t="s">
        <v>67</v>
      </c>
      <c r="P17" s="105" t="s">
        <v>150</v>
      </c>
      <c r="Q17" s="157"/>
      <c r="R17" s="157"/>
    </row>
  </sheetData>
  <mergeCells count="5">
    <mergeCell ref="F1:P1"/>
    <mergeCell ref="F2:P2"/>
    <mergeCell ref="E4:H4"/>
    <mergeCell ref="A13:B13"/>
    <mergeCell ref="K13:L13"/>
  </mergeCells>
  <phoneticPr fontId="14" type="noConversion"/>
  <pageMargins left="0.43307086614173229" right="0" top="0.74803149606299213" bottom="0.74803149606299213" header="0.31496062992125984" footer="0.31496062992125984"/>
  <pageSetup paperSize="9" scale="8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7"/>
  <sheetViews>
    <sheetView workbookViewId="0">
      <selection activeCell="L16" sqref="L16"/>
    </sheetView>
  </sheetViews>
  <sheetFormatPr defaultColWidth="9.140625" defaultRowHeight="21" x14ac:dyDescent="0.45"/>
  <cols>
    <col min="1" max="1" width="4.140625" style="39" customWidth="1"/>
    <col min="2" max="2" width="9" style="39" customWidth="1"/>
    <col min="3" max="3" width="8.28515625" style="39" customWidth="1"/>
    <col min="4" max="4" width="12" style="39" bestFit="1" customWidth="1"/>
    <col min="5" max="5" width="9.5703125" style="39" customWidth="1"/>
    <col min="6" max="6" width="9.28515625" style="39" customWidth="1"/>
    <col min="7" max="8" width="9.5703125" style="39" customWidth="1"/>
    <col min="9" max="9" width="11.28515625" style="39" customWidth="1"/>
    <col min="10" max="10" width="2.7109375" style="39" customWidth="1"/>
    <col min="11" max="11" width="4.5703125" style="39" customWidth="1"/>
    <col min="12" max="12" width="9.5703125" style="39" customWidth="1"/>
    <col min="13" max="13" width="8.140625" style="39" customWidth="1"/>
    <col min="14" max="16" width="9.5703125" style="39" customWidth="1"/>
    <col min="17" max="17" width="11.42578125" style="39" customWidth="1"/>
    <col min="18" max="18" width="8.5703125" style="39" customWidth="1"/>
    <col min="19" max="19" width="11.42578125" style="39" customWidth="1"/>
    <col min="20" max="16384" width="9.140625" style="39"/>
  </cols>
  <sheetData>
    <row r="1" spans="1:19" s="40" customFormat="1" ht="23.25" customHeight="1" x14ac:dyDescent="0.5">
      <c r="E1" s="41" t="s">
        <v>24</v>
      </c>
      <c r="F1" s="308" t="s">
        <v>166</v>
      </c>
      <c r="G1" s="308"/>
      <c r="H1" s="308"/>
      <c r="I1" s="308"/>
      <c r="J1" s="308"/>
      <c r="K1" s="308"/>
      <c r="L1" s="308"/>
      <c r="M1" s="308"/>
      <c r="N1" s="308"/>
      <c r="O1" s="308"/>
      <c r="P1" s="7"/>
    </row>
    <row r="2" spans="1:19" s="43" customFormat="1" ht="20.25" customHeight="1" x14ac:dyDescent="0.45">
      <c r="C2" s="44" t="s">
        <v>13</v>
      </c>
      <c r="D2" s="44"/>
      <c r="E2" s="44"/>
      <c r="F2" s="329" t="s">
        <v>77</v>
      </c>
      <c r="G2" s="329"/>
      <c r="H2" s="329"/>
      <c r="I2" s="329"/>
      <c r="J2" s="329"/>
      <c r="K2" s="329"/>
      <c r="L2" s="329"/>
      <c r="M2" s="329"/>
      <c r="N2" s="329"/>
      <c r="O2" s="45"/>
      <c r="P2" s="45"/>
    </row>
    <row r="3" spans="1:19" s="43" customFormat="1" ht="17.25" customHeight="1" x14ac:dyDescent="0.45">
      <c r="C3" s="44"/>
      <c r="D3" s="44"/>
      <c r="E3" s="44"/>
      <c r="H3" s="46"/>
      <c r="I3" s="46"/>
      <c r="J3" s="46"/>
      <c r="K3" s="46"/>
      <c r="L3" s="45"/>
      <c r="M3" s="45"/>
      <c r="N3" s="45"/>
      <c r="O3" s="45"/>
      <c r="P3" s="45"/>
      <c r="S3" s="47" t="s">
        <v>37</v>
      </c>
    </row>
    <row r="4" spans="1:19" s="50" customFormat="1" ht="18.75" customHeight="1" x14ac:dyDescent="0.5">
      <c r="A4" s="18"/>
      <c r="B4" s="18"/>
      <c r="C4" s="48"/>
      <c r="D4" s="48"/>
      <c r="E4" s="328" t="s">
        <v>84</v>
      </c>
      <c r="F4" s="328"/>
      <c r="G4" s="328"/>
      <c r="H4" s="328"/>
      <c r="I4" s="49"/>
      <c r="K4" s="18"/>
      <c r="L4" s="92"/>
      <c r="M4" s="88"/>
      <c r="N4" s="87"/>
      <c r="O4" s="87" t="s">
        <v>156</v>
      </c>
      <c r="P4" s="87"/>
      <c r="Q4" s="87"/>
      <c r="R4" s="87"/>
      <c r="S4" s="89"/>
    </row>
    <row r="5" spans="1:19" x14ac:dyDescent="0.45">
      <c r="A5" s="51" t="s">
        <v>0</v>
      </c>
      <c r="B5" s="51" t="s">
        <v>3</v>
      </c>
      <c r="C5" s="52" t="s">
        <v>25</v>
      </c>
      <c r="D5" s="18" t="s">
        <v>110</v>
      </c>
      <c r="E5" s="18" t="s">
        <v>28</v>
      </c>
      <c r="F5" s="53" t="s">
        <v>30</v>
      </c>
      <c r="G5" s="18" t="s">
        <v>36</v>
      </c>
      <c r="H5" s="18" t="s">
        <v>32</v>
      </c>
      <c r="I5" s="54" t="s">
        <v>34</v>
      </c>
      <c r="K5" s="51" t="s">
        <v>0</v>
      </c>
      <c r="L5" s="51" t="s">
        <v>3</v>
      </c>
      <c r="M5" s="51" t="s">
        <v>25</v>
      </c>
      <c r="N5" s="51" t="s">
        <v>27</v>
      </c>
      <c r="O5" s="51" t="s">
        <v>28</v>
      </c>
      <c r="P5" s="55" t="s">
        <v>30</v>
      </c>
      <c r="Q5" s="51" t="s">
        <v>36</v>
      </c>
      <c r="R5" s="51" t="s">
        <v>32</v>
      </c>
      <c r="S5" s="55" t="s">
        <v>34</v>
      </c>
    </row>
    <row r="6" spans="1:19" x14ac:dyDescent="0.45">
      <c r="A6" s="56"/>
      <c r="B6" s="93"/>
      <c r="C6" s="57" t="s">
        <v>26</v>
      </c>
      <c r="D6" s="57" t="s">
        <v>26</v>
      </c>
      <c r="E6" s="58" t="s">
        <v>29</v>
      </c>
      <c r="F6" s="58" t="s">
        <v>31</v>
      </c>
      <c r="G6" s="58" t="s">
        <v>35</v>
      </c>
      <c r="H6" s="58" t="s">
        <v>33</v>
      </c>
      <c r="I6" s="59" t="s">
        <v>1</v>
      </c>
      <c r="K6" s="56"/>
      <c r="L6" s="93"/>
      <c r="M6" s="58" t="s">
        <v>26</v>
      </c>
      <c r="N6" s="58" t="s">
        <v>26</v>
      </c>
      <c r="O6" s="58" t="s">
        <v>29</v>
      </c>
      <c r="P6" s="58" t="s">
        <v>31</v>
      </c>
      <c r="Q6" s="58" t="s">
        <v>35</v>
      </c>
      <c r="R6" s="58" t="s">
        <v>33</v>
      </c>
      <c r="S6" s="58" t="s">
        <v>1</v>
      </c>
    </row>
    <row r="7" spans="1:19" s="60" customFormat="1" x14ac:dyDescent="0.45">
      <c r="A7" s="223">
        <v>1</v>
      </c>
      <c r="B7" s="223" t="s">
        <v>69</v>
      </c>
      <c r="C7" s="192">
        <v>5</v>
      </c>
      <c r="D7" s="192">
        <v>5</v>
      </c>
      <c r="E7" s="209">
        <v>800</v>
      </c>
      <c r="F7" s="228">
        <v>4</v>
      </c>
      <c r="G7" s="192">
        <v>15</v>
      </c>
      <c r="H7" s="229">
        <v>0.06</v>
      </c>
      <c r="I7" s="192">
        <v>5</v>
      </c>
      <c r="K7" s="223">
        <v>1</v>
      </c>
      <c r="L7" s="223" t="s">
        <v>69</v>
      </c>
      <c r="M7" s="192">
        <v>4</v>
      </c>
      <c r="N7" s="192"/>
      <c r="O7" s="209"/>
      <c r="P7" s="231"/>
      <c r="Q7" s="192"/>
      <c r="R7" s="229"/>
      <c r="S7" s="192">
        <v>3</v>
      </c>
    </row>
    <row r="8" spans="1:19" s="62" customFormat="1" x14ac:dyDescent="0.45">
      <c r="A8" s="223">
        <v>2</v>
      </c>
      <c r="B8" s="223" t="s">
        <v>70</v>
      </c>
      <c r="C8" s="230"/>
      <c r="D8" s="230"/>
      <c r="E8" s="209"/>
      <c r="F8" s="228"/>
      <c r="G8" s="230"/>
      <c r="H8" s="229"/>
      <c r="I8" s="230"/>
      <c r="K8" s="223">
        <v>2</v>
      </c>
      <c r="L8" s="223" t="s">
        <v>70</v>
      </c>
      <c r="M8" s="230">
        <v>0</v>
      </c>
      <c r="N8" s="230"/>
      <c r="O8" s="209"/>
      <c r="P8" s="231"/>
      <c r="Q8" s="230"/>
      <c r="R8" s="229"/>
      <c r="S8" s="230">
        <v>0</v>
      </c>
    </row>
    <row r="9" spans="1:19" s="62" customFormat="1" x14ac:dyDescent="0.45">
      <c r="A9" s="223">
        <v>3</v>
      </c>
      <c r="B9" s="223" t="s">
        <v>71</v>
      </c>
      <c r="C9" s="230"/>
      <c r="D9" s="230"/>
      <c r="E9" s="209"/>
      <c r="F9" s="224"/>
      <c r="G9" s="230"/>
      <c r="H9" s="229"/>
      <c r="I9" s="230"/>
      <c r="K9" s="223">
        <v>3</v>
      </c>
      <c r="L9" s="223" t="s">
        <v>71</v>
      </c>
      <c r="M9" s="230"/>
      <c r="N9" s="230"/>
      <c r="O9" s="209"/>
      <c r="P9" s="231"/>
      <c r="Q9" s="230"/>
      <c r="R9" s="229"/>
      <c r="S9" s="230"/>
    </row>
    <row r="10" spans="1:19" s="62" customFormat="1" x14ac:dyDescent="0.45">
      <c r="A10" s="223">
        <v>4</v>
      </c>
      <c r="B10" s="223" t="s">
        <v>72</v>
      </c>
      <c r="C10" s="230"/>
      <c r="D10" s="230"/>
      <c r="E10" s="209"/>
      <c r="F10" s="224"/>
      <c r="G10" s="230"/>
      <c r="H10" s="229"/>
      <c r="I10" s="230"/>
      <c r="K10" s="223">
        <v>4</v>
      </c>
      <c r="L10" s="223" t="s">
        <v>72</v>
      </c>
      <c r="M10" s="230"/>
      <c r="N10" s="230"/>
      <c r="O10" s="209"/>
      <c r="P10" s="231"/>
      <c r="Q10" s="230"/>
      <c r="R10" s="229"/>
      <c r="S10" s="230"/>
    </row>
    <row r="11" spans="1:19" s="62" customFormat="1" x14ac:dyDescent="0.45">
      <c r="A11" s="223">
        <v>5</v>
      </c>
      <c r="B11" s="223" t="s">
        <v>73</v>
      </c>
      <c r="C11" s="230"/>
      <c r="D11" s="230"/>
      <c r="E11" s="209"/>
      <c r="F11" s="228"/>
      <c r="G11" s="230"/>
      <c r="H11" s="229"/>
      <c r="I11" s="230"/>
      <c r="K11" s="223">
        <v>5</v>
      </c>
      <c r="L11" s="223" t="s">
        <v>73</v>
      </c>
      <c r="M11" s="230">
        <v>3</v>
      </c>
      <c r="N11" s="230"/>
      <c r="O11" s="209"/>
      <c r="P11" s="231"/>
      <c r="Q11" s="230"/>
      <c r="R11" s="229"/>
      <c r="S11" s="230">
        <v>1</v>
      </c>
    </row>
    <row r="12" spans="1:19" s="62" customFormat="1" x14ac:dyDescent="0.45">
      <c r="A12" s="223">
        <v>6</v>
      </c>
      <c r="B12" s="223" t="s">
        <v>74</v>
      </c>
      <c r="C12" s="230"/>
      <c r="D12" s="230"/>
      <c r="E12" s="209"/>
      <c r="F12" s="224"/>
      <c r="G12" s="230"/>
      <c r="H12" s="229"/>
      <c r="I12" s="230"/>
      <c r="K12" s="223">
        <v>6</v>
      </c>
      <c r="L12" s="223" t="s">
        <v>74</v>
      </c>
      <c r="M12" s="230">
        <v>0</v>
      </c>
      <c r="N12" s="230"/>
      <c r="O12" s="209"/>
      <c r="P12" s="228"/>
      <c r="Q12" s="230"/>
      <c r="R12" s="229"/>
      <c r="S12" s="230">
        <v>0</v>
      </c>
    </row>
    <row r="13" spans="1:19" x14ac:dyDescent="0.45">
      <c r="A13" s="330" t="s">
        <v>2</v>
      </c>
      <c r="B13" s="331"/>
      <c r="C13" s="70">
        <f>SUM(C7:C12)</f>
        <v>5</v>
      </c>
      <c r="D13" s="70">
        <f>SUM(D7:D12)</f>
        <v>5</v>
      </c>
      <c r="E13" s="72">
        <v>800</v>
      </c>
      <c r="F13" s="70">
        <f>SUM(F7:F12)</f>
        <v>4</v>
      </c>
      <c r="G13" s="78">
        <v>15</v>
      </c>
      <c r="H13" s="70">
        <f>SUM(H7:H12)</f>
        <v>0.06</v>
      </c>
      <c r="I13" s="70">
        <f>SUM(I7:I12)</f>
        <v>5</v>
      </c>
      <c r="K13" s="330" t="s">
        <v>2</v>
      </c>
      <c r="L13" s="331"/>
      <c r="M13" s="71">
        <f>SUM(M7:M12)</f>
        <v>7</v>
      </c>
      <c r="N13" s="71"/>
      <c r="O13" s="71"/>
      <c r="P13" s="111"/>
      <c r="Q13" s="71"/>
      <c r="R13" s="71"/>
      <c r="S13" s="71">
        <f>SUM(S7:S12)</f>
        <v>4</v>
      </c>
    </row>
    <row r="15" spans="1:19" ht="23.25" x14ac:dyDescent="0.5">
      <c r="O15" s="106" t="s">
        <v>64</v>
      </c>
      <c r="P15" s="105" t="s">
        <v>65</v>
      </c>
      <c r="Q15" s="108"/>
      <c r="R15" s="107" t="s">
        <v>66</v>
      </c>
    </row>
    <row r="16" spans="1:19" ht="23.25" x14ac:dyDescent="0.5">
      <c r="O16" s="107"/>
      <c r="P16" s="105" t="s">
        <v>152</v>
      </c>
      <c r="Q16" s="108"/>
      <c r="R16" s="108"/>
    </row>
    <row r="17" spans="15:18" ht="23.25" x14ac:dyDescent="0.5">
      <c r="O17" s="106" t="s">
        <v>67</v>
      </c>
      <c r="P17" s="105" t="s">
        <v>150</v>
      </c>
      <c r="Q17" s="108"/>
      <c r="R17" s="108"/>
    </row>
  </sheetData>
  <mergeCells count="5">
    <mergeCell ref="F2:N2"/>
    <mergeCell ref="E4:H4"/>
    <mergeCell ref="F1:O1"/>
    <mergeCell ref="K13:L13"/>
    <mergeCell ref="A13:B13"/>
  </mergeCells>
  <phoneticPr fontId="14" type="noConversion"/>
  <pageMargins left="0.28999999999999998" right="0.27" top="0.6" bottom="1" header="0.5" footer="0.5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9"/>
  <sheetViews>
    <sheetView topLeftCell="A5" zoomScaleNormal="100" workbookViewId="0">
      <selection activeCell="S18" sqref="S18"/>
    </sheetView>
  </sheetViews>
  <sheetFormatPr defaultColWidth="9.140625" defaultRowHeight="21" x14ac:dyDescent="0.45"/>
  <cols>
    <col min="1" max="1" width="4.5703125" style="39" customWidth="1"/>
    <col min="2" max="2" width="8.140625" style="39" bestFit="1" customWidth="1"/>
    <col min="3" max="4" width="9.85546875" style="39" customWidth="1"/>
    <col min="5" max="5" width="10" style="39" customWidth="1"/>
    <col min="6" max="6" width="9.140625" style="39"/>
    <col min="7" max="7" width="11.7109375" style="39" customWidth="1"/>
    <col min="8" max="8" width="9.140625" style="39"/>
    <col min="9" max="9" width="11.42578125" style="39" customWidth="1"/>
    <col min="10" max="10" width="1" style="39" customWidth="1"/>
    <col min="11" max="11" width="4.140625" style="39" customWidth="1"/>
    <col min="12" max="12" width="8.140625" style="39" bestFit="1" customWidth="1"/>
    <col min="13" max="13" width="9.5703125" style="39" customWidth="1"/>
    <col min="14" max="14" width="11" style="39" customWidth="1"/>
    <col min="15" max="15" width="9.5703125" style="39" customWidth="1"/>
    <col min="16" max="16" width="9" style="39" customWidth="1"/>
    <col min="17" max="17" width="11.42578125" style="39" customWidth="1"/>
    <col min="18" max="18" width="10.7109375" style="39" customWidth="1"/>
    <col min="19" max="19" width="11.5703125" style="39" bestFit="1" customWidth="1"/>
    <col min="20" max="16384" width="9.140625" style="39"/>
  </cols>
  <sheetData>
    <row r="1" spans="1:19" ht="21" customHeight="1" x14ac:dyDescent="0.45"/>
    <row r="2" spans="1:19" ht="21" customHeight="1" x14ac:dyDescent="0.45"/>
    <row r="3" spans="1:19" s="40" customFormat="1" ht="23.25" customHeight="1" x14ac:dyDescent="0.5">
      <c r="E3" s="41" t="s">
        <v>24</v>
      </c>
      <c r="F3" s="308" t="s">
        <v>168</v>
      </c>
      <c r="G3" s="308"/>
      <c r="H3" s="308"/>
      <c r="I3" s="308"/>
      <c r="J3" s="308"/>
      <c r="K3" s="308"/>
      <c r="L3" s="308"/>
      <c r="M3" s="308"/>
      <c r="N3" s="308"/>
      <c r="O3" s="308"/>
      <c r="P3" s="7"/>
    </row>
    <row r="4" spans="1:19" s="43" customFormat="1" ht="20.25" customHeight="1" x14ac:dyDescent="0.45">
      <c r="C4" s="44" t="s">
        <v>13</v>
      </c>
      <c r="D4" s="44"/>
      <c r="E4" s="44"/>
      <c r="F4" s="329" t="s">
        <v>85</v>
      </c>
      <c r="G4" s="329"/>
      <c r="H4" s="329"/>
      <c r="I4" s="329"/>
      <c r="J4" s="329"/>
      <c r="K4" s="329"/>
      <c r="L4" s="329"/>
      <c r="M4" s="329"/>
      <c r="N4" s="329"/>
      <c r="O4" s="45"/>
      <c r="P4" s="45"/>
    </row>
    <row r="5" spans="1:19" s="43" customFormat="1" ht="17.25" customHeight="1" x14ac:dyDescent="0.45">
      <c r="C5" s="44"/>
      <c r="D5" s="44"/>
      <c r="E5" s="44"/>
      <c r="H5" s="46"/>
      <c r="I5" s="46"/>
      <c r="J5" s="46"/>
      <c r="K5" s="46"/>
      <c r="L5" s="45"/>
      <c r="M5" s="45"/>
      <c r="N5" s="45"/>
      <c r="O5" s="45"/>
      <c r="P5" s="45"/>
      <c r="S5" s="47" t="s">
        <v>42</v>
      </c>
    </row>
    <row r="6" spans="1:19" s="50" customFormat="1" ht="18.75" customHeight="1" x14ac:dyDescent="0.5">
      <c r="A6" s="18"/>
      <c r="B6" s="18"/>
      <c r="C6" s="48"/>
      <c r="D6" s="48"/>
      <c r="E6" s="328" t="s">
        <v>137</v>
      </c>
      <c r="F6" s="328"/>
      <c r="G6" s="328"/>
      <c r="H6" s="328"/>
      <c r="I6" s="49"/>
      <c r="K6" s="18"/>
      <c r="L6" s="92"/>
      <c r="M6" s="88"/>
      <c r="N6" s="182"/>
      <c r="O6" s="87" t="s">
        <v>86</v>
      </c>
      <c r="P6" s="87"/>
      <c r="Q6" s="87"/>
      <c r="R6" s="87"/>
      <c r="S6" s="89"/>
    </row>
    <row r="7" spans="1:19" x14ac:dyDescent="0.45">
      <c r="A7" s="51" t="s">
        <v>0</v>
      </c>
      <c r="B7" s="51" t="s">
        <v>3</v>
      </c>
      <c r="C7" s="52" t="s">
        <v>25</v>
      </c>
      <c r="D7" s="18" t="s">
        <v>110</v>
      </c>
      <c r="E7" s="18" t="s">
        <v>28</v>
      </c>
      <c r="F7" s="53" t="s">
        <v>30</v>
      </c>
      <c r="G7" s="18" t="s">
        <v>36</v>
      </c>
      <c r="H7" s="18" t="s">
        <v>32</v>
      </c>
      <c r="I7" s="54" t="s">
        <v>34</v>
      </c>
      <c r="K7" s="51" t="s">
        <v>0</v>
      </c>
      <c r="L7" s="51" t="s">
        <v>3</v>
      </c>
      <c r="M7" s="51" t="s">
        <v>25</v>
      </c>
      <c r="N7" s="18" t="s">
        <v>110</v>
      </c>
      <c r="O7" s="51" t="s">
        <v>28</v>
      </c>
      <c r="P7" s="55" t="s">
        <v>30</v>
      </c>
      <c r="Q7" s="51" t="s">
        <v>36</v>
      </c>
      <c r="R7" s="51" t="s">
        <v>32</v>
      </c>
      <c r="S7" s="55" t="s">
        <v>34</v>
      </c>
    </row>
    <row r="8" spans="1:19" x14ac:dyDescent="0.45">
      <c r="A8" s="56"/>
      <c r="B8" s="93"/>
      <c r="C8" s="57" t="s">
        <v>26</v>
      </c>
      <c r="D8" s="57" t="s">
        <v>26</v>
      </c>
      <c r="E8" s="58" t="s">
        <v>29</v>
      </c>
      <c r="F8" s="58" t="s">
        <v>31</v>
      </c>
      <c r="G8" s="58" t="s">
        <v>35</v>
      </c>
      <c r="H8" s="58" t="s">
        <v>33</v>
      </c>
      <c r="I8" s="59" t="s">
        <v>1</v>
      </c>
      <c r="K8" s="56"/>
      <c r="L8" s="93"/>
      <c r="M8" s="58" t="s">
        <v>26</v>
      </c>
      <c r="N8" s="57" t="s">
        <v>26</v>
      </c>
      <c r="O8" s="58" t="s">
        <v>29</v>
      </c>
      <c r="P8" s="58" t="s">
        <v>31</v>
      </c>
      <c r="Q8" s="58" t="s">
        <v>35</v>
      </c>
      <c r="R8" s="58" t="s">
        <v>33</v>
      </c>
      <c r="S8" s="58" t="s">
        <v>1</v>
      </c>
    </row>
    <row r="9" spans="1:19" s="60" customFormat="1" x14ac:dyDescent="0.45">
      <c r="A9" s="30">
        <v>1</v>
      </c>
      <c r="B9" s="30" t="s">
        <v>69</v>
      </c>
      <c r="C9" s="23">
        <v>33</v>
      </c>
      <c r="D9" s="23">
        <v>25</v>
      </c>
      <c r="E9" s="23">
        <v>800</v>
      </c>
      <c r="F9" s="23">
        <f>E9*D9/1000</f>
        <v>20</v>
      </c>
      <c r="G9" s="23">
        <v>3</v>
      </c>
      <c r="H9" s="75">
        <f>G9*F9/1000</f>
        <v>0.06</v>
      </c>
      <c r="I9" s="23">
        <v>17</v>
      </c>
      <c r="K9" s="30">
        <v>1</v>
      </c>
      <c r="L9" s="30" t="s">
        <v>69</v>
      </c>
      <c r="M9" s="11">
        <v>5</v>
      </c>
      <c r="N9" s="11">
        <v>5</v>
      </c>
      <c r="O9" s="11">
        <v>2400</v>
      </c>
      <c r="P9" s="11">
        <v>12</v>
      </c>
      <c r="Q9" s="11">
        <v>20</v>
      </c>
      <c r="R9" s="11">
        <f>Q9*P9/1000</f>
        <v>0.24</v>
      </c>
      <c r="S9" s="11">
        <v>13</v>
      </c>
    </row>
    <row r="10" spans="1:19" s="62" customFormat="1" x14ac:dyDescent="0.45">
      <c r="A10" s="31">
        <v>2</v>
      </c>
      <c r="B10" s="31" t="s">
        <v>70</v>
      </c>
      <c r="C10" s="61">
        <v>18</v>
      </c>
      <c r="D10" s="61">
        <v>15</v>
      </c>
      <c r="E10" s="61">
        <v>800</v>
      </c>
      <c r="F10" s="23">
        <f t="shared" ref="F10:F14" si="0">E10*D10/1000</f>
        <v>12</v>
      </c>
      <c r="G10" s="61">
        <v>3</v>
      </c>
      <c r="H10" s="75">
        <f t="shared" ref="H10:H14" si="1">G10*F10/1000</f>
        <v>3.5999999999999997E-2</v>
      </c>
      <c r="I10" s="61">
        <v>21</v>
      </c>
      <c r="K10" s="31">
        <v>2</v>
      </c>
      <c r="L10" s="31" t="s">
        <v>70</v>
      </c>
      <c r="M10" s="61">
        <v>4</v>
      </c>
      <c r="N10" s="61">
        <v>4</v>
      </c>
      <c r="O10" s="61">
        <v>2400</v>
      </c>
      <c r="P10" s="61">
        <v>24</v>
      </c>
      <c r="Q10" s="61">
        <v>20</v>
      </c>
      <c r="R10" s="23">
        <f t="shared" ref="R10:R14" si="2">Q10*P10/1000</f>
        <v>0.48</v>
      </c>
      <c r="S10" s="61">
        <v>18</v>
      </c>
    </row>
    <row r="11" spans="1:19" s="62" customFormat="1" x14ac:dyDescent="0.45">
      <c r="A11" s="31">
        <v>3</v>
      </c>
      <c r="B11" s="31" t="s">
        <v>71</v>
      </c>
      <c r="C11" s="61">
        <v>23</v>
      </c>
      <c r="D11" s="61">
        <v>20</v>
      </c>
      <c r="E11" s="61">
        <v>800</v>
      </c>
      <c r="F11" s="23">
        <f t="shared" si="0"/>
        <v>16</v>
      </c>
      <c r="G11" s="61">
        <v>3</v>
      </c>
      <c r="H11" s="75">
        <f t="shared" si="1"/>
        <v>4.8000000000000001E-2</v>
      </c>
      <c r="I11" s="61">
        <v>25</v>
      </c>
      <c r="K11" s="31">
        <v>3</v>
      </c>
      <c r="L11" s="31" t="s">
        <v>71</v>
      </c>
      <c r="M11" s="61">
        <v>5</v>
      </c>
      <c r="N11" s="61">
        <v>5</v>
      </c>
      <c r="O11" s="61">
        <v>2400</v>
      </c>
      <c r="P11" s="61">
        <v>36</v>
      </c>
      <c r="Q11" s="61">
        <v>20</v>
      </c>
      <c r="R11" s="23">
        <f t="shared" si="2"/>
        <v>0.72</v>
      </c>
      <c r="S11" s="61">
        <v>16</v>
      </c>
    </row>
    <row r="12" spans="1:19" s="62" customFormat="1" x14ac:dyDescent="0.45">
      <c r="A12" s="31">
        <v>4</v>
      </c>
      <c r="B12" s="31" t="s">
        <v>72</v>
      </c>
      <c r="C12" s="61">
        <v>20</v>
      </c>
      <c r="D12" s="61">
        <v>12</v>
      </c>
      <c r="E12" s="61">
        <v>800</v>
      </c>
      <c r="F12" s="23">
        <f t="shared" si="0"/>
        <v>9.6</v>
      </c>
      <c r="G12" s="61">
        <v>3</v>
      </c>
      <c r="H12" s="75">
        <f t="shared" si="1"/>
        <v>2.8799999999999996E-2</v>
      </c>
      <c r="I12" s="61">
        <v>18</v>
      </c>
      <c r="K12" s="31">
        <v>4</v>
      </c>
      <c r="L12" s="31" t="s">
        <v>72</v>
      </c>
      <c r="M12" s="61">
        <v>3</v>
      </c>
      <c r="N12" s="61">
        <v>3</v>
      </c>
      <c r="O12" s="61">
        <v>2400</v>
      </c>
      <c r="P12" s="61">
        <v>7.2</v>
      </c>
      <c r="Q12" s="61">
        <v>20</v>
      </c>
      <c r="R12" s="23">
        <f t="shared" si="2"/>
        <v>0.14399999999999999</v>
      </c>
      <c r="S12" s="61">
        <v>13</v>
      </c>
    </row>
    <row r="13" spans="1:19" s="62" customFormat="1" x14ac:dyDescent="0.45">
      <c r="A13" s="31">
        <v>5</v>
      </c>
      <c r="B13" s="31" t="s">
        <v>73</v>
      </c>
      <c r="C13" s="61">
        <v>12</v>
      </c>
      <c r="D13" s="61">
        <v>9</v>
      </c>
      <c r="E13" s="61">
        <v>800</v>
      </c>
      <c r="F13" s="23">
        <f t="shared" si="0"/>
        <v>7.2</v>
      </c>
      <c r="G13" s="61">
        <v>3</v>
      </c>
      <c r="H13" s="75">
        <f t="shared" si="1"/>
        <v>2.1600000000000001E-2</v>
      </c>
      <c r="I13" s="61">
        <v>15</v>
      </c>
      <c r="K13" s="31">
        <v>5</v>
      </c>
      <c r="L13" s="31" t="s">
        <v>73</v>
      </c>
      <c r="M13" s="61">
        <v>3</v>
      </c>
      <c r="N13" s="61">
        <v>3</v>
      </c>
      <c r="O13" s="61">
        <v>2400</v>
      </c>
      <c r="P13" s="61">
        <v>7.2</v>
      </c>
      <c r="Q13" s="61">
        <v>20</v>
      </c>
      <c r="R13" s="23">
        <f t="shared" si="2"/>
        <v>0.14399999999999999</v>
      </c>
      <c r="S13" s="61">
        <v>13</v>
      </c>
    </row>
    <row r="14" spans="1:19" s="62" customFormat="1" x14ac:dyDescent="0.45">
      <c r="A14" s="31">
        <v>6</v>
      </c>
      <c r="B14" s="31" t="s">
        <v>74</v>
      </c>
      <c r="C14" s="61">
        <v>19</v>
      </c>
      <c r="D14" s="61">
        <v>10</v>
      </c>
      <c r="E14" s="61">
        <v>800</v>
      </c>
      <c r="F14" s="23">
        <f t="shared" si="0"/>
        <v>8</v>
      </c>
      <c r="G14" s="61">
        <v>3</v>
      </c>
      <c r="H14" s="75">
        <f t="shared" si="1"/>
        <v>2.4E-2</v>
      </c>
      <c r="I14" s="61">
        <v>7</v>
      </c>
      <c r="K14" s="31">
        <v>6</v>
      </c>
      <c r="L14" s="167" t="s">
        <v>74</v>
      </c>
      <c r="M14" s="290">
        <v>3</v>
      </c>
      <c r="N14" s="290">
        <v>3</v>
      </c>
      <c r="O14" s="290">
        <v>2400</v>
      </c>
      <c r="P14" s="290">
        <v>7.2</v>
      </c>
      <c r="Q14" s="290">
        <v>20</v>
      </c>
      <c r="R14" s="291">
        <f t="shared" si="2"/>
        <v>0.14399999999999999</v>
      </c>
      <c r="S14" s="290">
        <v>13</v>
      </c>
    </row>
    <row r="15" spans="1:19" x14ac:dyDescent="0.45">
      <c r="A15" s="69" t="s">
        <v>2</v>
      </c>
      <c r="B15" s="69"/>
      <c r="C15" s="70">
        <f>SUM(C9:C14)</f>
        <v>125</v>
      </c>
      <c r="D15" s="70">
        <f>SUM(D9:D14)</f>
        <v>91</v>
      </c>
      <c r="E15" s="70">
        <v>800</v>
      </c>
      <c r="F15" s="70">
        <f>SUM(F9:F14)</f>
        <v>72.8</v>
      </c>
      <c r="G15" s="70">
        <v>3</v>
      </c>
      <c r="H15" s="70">
        <f>SUM(H9:H14)</f>
        <v>0.21840000000000001</v>
      </c>
      <c r="I15" s="70">
        <f>SUM(I9:I14)</f>
        <v>103</v>
      </c>
      <c r="K15" s="58" t="s">
        <v>2</v>
      </c>
      <c r="L15" s="69"/>
      <c r="M15" s="70">
        <f>SUM(M9:M14)</f>
        <v>23</v>
      </c>
      <c r="N15" s="70">
        <f>SUM(N9:N14)</f>
        <v>23</v>
      </c>
      <c r="O15" s="70">
        <v>2400</v>
      </c>
      <c r="P15" s="70">
        <f>SUM(P9:P14)</f>
        <v>93.600000000000009</v>
      </c>
      <c r="Q15" s="70">
        <v>20</v>
      </c>
      <c r="R15" s="70">
        <f>SUM(R9:R14)</f>
        <v>1.8719999999999997</v>
      </c>
      <c r="S15" s="70">
        <f>SUM(S9:S14)</f>
        <v>86</v>
      </c>
    </row>
    <row r="17" spans="15:18" ht="23.25" x14ac:dyDescent="0.5">
      <c r="O17" s="106" t="s">
        <v>64</v>
      </c>
      <c r="P17" s="105" t="s">
        <v>65</v>
      </c>
      <c r="Q17" s="108"/>
      <c r="R17" s="107" t="s">
        <v>66</v>
      </c>
    </row>
    <row r="18" spans="15:18" ht="23.25" x14ac:dyDescent="0.5">
      <c r="O18" s="107"/>
      <c r="P18" s="105" t="s">
        <v>152</v>
      </c>
      <c r="Q18" s="108"/>
      <c r="R18" s="108"/>
    </row>
    <row r="19" spans="15:18" ht="23.25" x14ac:dyDescent="0.5">
      <c r="O19" s="106" t="s">
        <v>67</v>
      </c>
      <c r="P19" s="105" t="s">
        <v>150</v>
      </c>
      <c r="Q19" s="108"/>
      <c r="R19" s="108"/>
    </row>
  </sheetData>
  <mergeCells count="3">
    <mergeCell ref="E6:H6"/>
    <mergeCell ref="F4:N4"/>
    <mergeCell ref="F3:O3"/>
  </mergeCells>
  <phoneticPr fontId="0" type="noConversion"/>
  <pageMargins left="0.43307086614173229" right="0" top="0.74803149606299213" bottom="0.74803149606299213" header="0.31496062992125984" footer="0.31496062992125984"/>
  <pageSetup paperSize="9" scale="87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9"/>
  <sheetViews>
    <sheetView topLeftCell="A3" workbookViewId="0">
      <selection activeCell="S16" sqref="S16"/>
    </sheetView>
  </sheetViews>
  <sheetFormatPr defaultColWidth="9.140625" defaultRowHeight="21" x14ac:dyDescent="0.45"/>
  <cols>
    <col min="1" max="1" width="6.28515625" style="39" customWidth="1"/>
    <col min="2" max="2" width="8.140625" style="39" bestFit="1" customWidth="1"/>
    <col min="3" max="3" width="9.85546875" style="39" customWidth="1"/>
    <col min="4" max="4" width="11.5703125" style="39" customWidth="1"/>
    <col min="5" max="5" width="11" style="39" customWidth="1"/>
    <col min="6" max="6" width="9.140625" style="39"/>
    <col min="7" max="7" width="11.140625" style="39" customWidth="1"/>
    <col min="8" max="8" width="9.140625" style="39"/>
    <col min="9" max="9" width="11.42578125" style="39" customWidth="1"/>
    <col min="10" max="10" width="1" style="39" customWidth="1"/>
    <col min="11" max="11" width="5.5703125" style="39" customWidth="1"/>
    <col min="12" max="12" width="8.140625" style="39" bestFit="1" customWidth="1"/>
    <col min="13" max="13" width="9" style="39" customWidth="1"/>
    <col min="14" max="14" width="10.140625" style="39" customWidth="1"/>
    <col min="15" max="15" width="9.5703125" style="39" customWidth="1"/>
    <col min="16" max="16" width="9" style="39" customWidth="1"/>
    <col min="17" max="17" width="12.7109375" style="39" customWidth="1"/>
    <col min="18" max="18" width="9.140625" style="39"/>
    <col min="19" max="19" width="11.5703125" style="39" bestFit="1" customWidth="1"/>
    <col min="20" max="16384" width="9.140625" style="39"/>
  </cols>
  <sheetData>
    <row r="1" spans="1:19" ht="21" customHeight="1" x14ac:dyDescent="0.45"/>
    <row r="2" spans="1:19" ht="21" customHeight="1" x14ac:dyDescent="0.45"/>
    <row r="3" spans="1:19" s="40" customFormat="1" ht="23.25" customHeight="1" x14ac:dyDescent="0.5">
      <c r="A3" s="308" t="s">
        <v>169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</row>
    <row r="4" spans="1:19" s="43" customFormat="1" ht="20.25" customHeight="1" x14ac:dyDescent="0.45">
      <c r="C4" s="44" t="s">
        <v>13</v>
      </c>
      <c r="D4" s="44"/>
      <c r="E4" s="44"/>
      <c r="F4" s="329" t="s">
        <v>85</v>
      </c>
      <c r="G4" s="329"/>
      <c r="H4" s="329"/>
      <c r="I4" s="329"/>
      <c r="J4" s="329"/>
      <c r="K4" s="329"/>
      <c r="L4" s="329"/>
      <c r="M4" s="329"/>
      <c r="N4" s="329"/>
      <c r="O4" s="45"/>
      <c r="P4" s="45"/>
    </row>
    <row r="5" spans="1:19" s="43" customFormat="1" ht="17.25" customHeight="1" x14ac:dyDescent="0.45">
      <c r="C5" s="44"/>
      <c r="D5" s="44"/>
      <c r="E5" s="44"/>
      <c r="H5" s="46"/>
      <c r="I5" s="46"/>
      <c r="J5" s="46"/>
      <c r="K5" s="46"/>
      <c r="L5" s="45"/>
      <c r="M5" s="45"/>
      <c r="N5" s="45"/>
      <c r="O5" s="45"/>
      <c r="P5" s="45"/>
      <c r="S5" s="47" t="s">
        <v>42</v>
      </c>
    </row>
    <row r="6" spans="1:19" s="50" customFormat="1" ht="18.75" customHeight="1" x14ac:dyDescent="0.5">
      <c r="A6" s="18"/>
      <c r="B6" s="18"/>
      <c r="C6" s="48"/>
      <c r="D6" s="48"/>
      <c r="E6" s="328" t="s">
        <v>138</v>
      </c>
      <c r="F6" s="328"/>
      <c r="G6" s="328"/>
      <c r="H6" s="328"/>
      <c r="I6" s="49"/>
      <c r="K6" s="18"/>
      <c r="L6" s="92"/>
      <c r="M6" s="88"/>
      <c r="N6" s="87"/>
      <c r="O6" s="87" t="s">
        <v>157</v>
      </c>
      <c r="P6" s="87"/>
      <c r="Q6" s="87"/>
      <c r="R6" s="87"/>
      <c r="S6" s="89"/>
    </row>
    <row r="7" spans="1:19" x14ac:dyDescent="0.45">
      <c r="A7" s="51" t="s">
        <v>0</v>
      </c>
      <c r="B7" s="51" t="s">
        <v>3</v>
      </c>
      <c r="C7" s="52" t="s">
        <v>25</v>
      </c>
      <c r="D7" s="18" t="s">
        <v>110</v>
      </c>
      <c r="E7" s="18" t="s">
        <v>28</v>
      </c>
      <c r="F7" s="53" t="s">
        <v>30</v>
      </c>
      <c r="G7" s="18" t="s">
        <v>36</v>
      </c>
      <c r="H7" s="18" t="s">
        <v>32</v>
      </c>
      <c r="I7" s="54" t="s">
        <v>34</v>
      </c>
      <c r="K7" s="51" t="s">
        <v>0</v>
      </c>
      <c r="L7" s="51" t="s">
        <v>3</v>
      </c>
      <c r="M7" s="51" t="s">
        <v>25</v>
      </c>
      <c r="N7" s="51" t="s">
        <v>27</v>
      </c>
      <c r="O7" s="51" t="s">
        <v>28</v>
      </c>
      <c r="P7" s="55" t="s">
        <v>30</v>
      </c>
      <c r="Q7" s="51" t="s">
        <v>36</v>
      </c>
      <c r="R7" s="51" t="s">
        <v>32</v>
      </c>
      <c r="S7" s="55" t="s">
        <v>34</v>
      </c>
    </row>
    <row r="8" spans="1:19" x14ac:dyDescent="0.45">
      <c r="A8" s="56"/>
      <c r="B8" s="93"/>
      <c r="C8" s="57" t="s">
        <v>26</v>
      </c>
      <c r="D8" s="57" t="s">
        <v>26</v>
      </c>
      <c r="E8" s="58" t="s">
        <v>29</v>
      </c>
      <c r="F8" s="58" t="s">
        <v>31</v>
      </c>
      <c r="G8" s="58" t="s">
        <v>35</v>
      </c>
      <c r="H8" s="58" t="s">
        <v>33</v>
      </c>
      <c r="I8" s="59" t="s">
        <v>1</v>
      </c>
      <c r="K8" s="56"/>
      <c r="L8" s="93"/>
      <c r="M8" s="58" t="s">
        <v>26</v>
      </c>
      <c r="N8" s="58" t="s">
        <v>26</v>
      </c>
      <c r="O8" s="58" t="s">
        <v>29</v>
      </c>
      <c r="P8" s="58" t="s">
        <v>31</v>
      </c>
      <c r="Q8" s="58" t="s">
        <v>35</v>
      </c>
      <c r="R8" s="58" t="s">
        <v>33</v>
      </c>
      <c r="S8" s="58" t="s">
        <v>1</v>
      </c>
    </row>
    <row r="9" spans="1:19" s="60" customFormat="1" x14ac:dyDescent="0.45">
      <c r="A9" s="223">
        <v>1</v>
      </c>
      <c r="B9" s="223" t="s">
        <v>69</v>
      </c>
      <c r="C9" s="192">
        <v>20</v>
      </c>
      <c r="D9" s="192">
        <v>15</v>
      </c>
      <c r="E9" s="192">
        <v>1800</v>
      </c>
      <c r="F9" s="192">
        <f>E9*D9/1000</f>
        <v>27</v>
      </c>
      <c r="G9" s="192">
        <v>3</v>
      </c>
      <c r="H9" s="224">
        <f t="shared" ref="H9:H10" si="0">(F9*G9)/1000</f>
        <v>8.1000000000000003E-2</v>
      </c>
      <c r="I9" s="192">
        <v>5</v>
      </c>
      <c r="K9" s="223">
        <v>1</v>
      </c>
      <c r="L9" s="223" t="s">
        <v>69</v>
      </c>
      <c r="M9" s="192"/>
      <c r="N9" s="192"/>
      <c r="O9" s="192"/>
      <c r="P9" s="192"/>
      <c r="Q9" s="192"/>
      <c r="R9" s="192"/>
      <c r="S9" s="192"/>
    </row>
    <row r="10" spans="1:19" s="62" customFormat="1" x14ac:dyDescent="0.45">
      <c r="A10" s="223">
        <v>2</v>
      </c>
      <c r="B10" s="223" t="s">
        <v>70</v>
      </c>
      <c r="C10" s="230">
        <v>10</v>
      </c>
      <c r="D10" s="230">
        <v>10</v>
      </c>
      <c r="E10" s="230">
        <v>1800</v>
      </c>
      <c r="F10" s="192">
        <f t="shared" ref="F10:F14" si="1">E10*D10/1000</f>
        <v>18</v>
      </c>
      <c r="G10" s="230">
        <v>3</v>
      </c>
      <c r="H10" s="224">
        <f t="shared" si="0"/>
        <v>5.3999999999999999E-2</v>
      </c>
      <c r="I10" s="230">
        <v>3</v>
      </c>
      <c r="K10" s="223">
        <v>2</v>
      </c>
      <c r="L10" s="223" t="s">
        <v>70</v>
      </c>
      <c r="M10" s="230"/>
      <c r="N10" s="230"/>
      <c r="O10" s="230"/>
      <c r="P10" s="230"/>
      <c r="Q10" s="230"/>
      <c r="R10" s="230"/>
      <c r="S10" s="230"/>
    </row>
    <row r="11" spans="1:19" s="62" customFormat="1" x14ac:dyDescent="0.45">
      <c r="A11" s="223">
        <v>3</v>
      </c>
      <c r="B11" s="223" t="s">
        <v>71</v>
      </c>
      <c r="C11" s="230">
        <v>40</v>
      </c>
      <c r="D11" s="230">
        <v>35</v>
      </c>
      <c r="E11" s="230">
        <v>1800</v>
      </c>
      <c r="F11" s="192">
        <f t="shared" si="1"/>
        <v>63</v>
      </c>
      <c r="G11" s="230">
        <v>3</v>
      </c>
      <c r="H11" s="224">
        <f>(F11*G11)/1000</f>
        <v>0.189</v>
      </c>
      <c r="I11" s="230">
        <v>25</v>
      </c>
      <c r="K11" s="223">
        <v>3</v>
      </c>
      <c r="L11" s="223" t="s">
        <v>71</v>
      </c>
      <c r="M11" s="230"/>
      <c r="N11" s="230"/>
      <c r="O11" s="230"/>
      <c r="P11" s="230"/>
      <c r="Q11" s="230"/>
      <c r="R11" s="230"/>
      <c r="S11" s="230"/>
    </row>
    <row r="12" spans="1:19" s="62" customFormat="1" x14ac:dyDescent="0.45">
      <c r="A12" s="223">
        <v>4</v>
      </c>
      <c r="B12" s="223" t="s">
        <v>72</v>
      </c>
      <c r="C12" s="230">
        <v>30</v>
      </c>
      <c r="D12" s="230">
        <v>30</v>
      </c>
      <c r="E12" s="230">
        <v>1800</v>
      </c>
      <c r="F12" s="192">
        <f t="shared" si="1"/>
        <v>54</v>
      </c>
      <c r="G12" s="230">
        <v>3</v>
      </c>
      <c r="H12" s="224">
        <f>(F12*G12)/1000</f>
        <v>0.16200000000000001</v>
      </c>
      <c r="I12" s="230">
        <v>42</v>
      </c>
      <c r="K12" s="223">
        <v>4</v>
      </c>
      <c r="L12" s="223" t="s">
        <v>72</v>
      </c>
      <c r="M12" s="230">
        <v>14</v>
      </c>
      <c r="N12" s="230"/>
      <c r="O12" s="230"/>
      <c r="P12" s="230"/>
      <c r="Q12" s="230"/>
      <c r="R12" s="230"/>
      <c r="S12" s="230">
        <v>13</v>
      </c>
    </row>
    <row r="13" spans="1:19" s="62" customFormat="1" x14ac:dyDescent="0.45">
      <c r="A13" s="223">
        <v>5</v>
      </c>
      <c r="B13" s="223" t="s">
        <v>73</v>
      </c>
      <c r="C13" s="230">
        <v>82</v>
      </c>
      <c r="D13" s="230">
        <v>70</v>
      </c>
      <c r="E13" s="230">
        <v>1800</v>
      </c>
      <c r="F13" s="192">
        <f t="shared" si="1"/>
        <v>126</v>
      </c>
      <c r="G13" s="230">
        <v>3</v>
      </c>
      <c r="H13" s="224">
        <f>(F13*G13)/1000</f>
        <v>0.378</v>
      </c>
      <c r="I13" s="230">
        <v>27</v>
      </c>
      <c r="K13" s="223">
        <v>5</v>
      </c>
      <c r="L13" s="223" t="s">
        <v>73</v>
      </c>
      <c r="M13" s="230"/>
      <c r="N13" s="230"/>
      <c r="O13" s="230"/>
      <c r="P13" s="230"/>
      <c r="Q13" s="230"/>
      <c r="R13" s="230"/>
      <c r="S13" s="230"/>
    </row>
    <row r="14" spans="1:19" s="62" customFormat="1" x14ac:dyDescent="0.45">
      <c r="A14" s="223">
        <v>6</v>
      </c>
      <c r="B14" s="223" t="s">
        <v>74</v>
      </c>
      <c r="C14" s="230">
        <v>3</v>
      </c>
      <c r="D14" s="230">
        <v>3</v>
      </c>
      <c r="E14" s="230">
        <v>1800</v>
      </c>
      <c r="F14" s="192">
        <f t="shared" si="1"/>
        <v>5.4</v>
      </c>
      <c r="G14" s="230">
        <v>3</v>
      </c>
      <c r="H14" s="224">
        <f>(F14*G14)/1000</f>
        <v>1.6200000000000003E-2</v>
      </c>
      <c r="I14" s="230">
        <v>1</v>
      </c>
      <c r="K14" s="223">
        <v>6</v>
      </c>
      <c r="L14" s="223" t="s">
        <v>74</v>
      </c>
      <c r="M14" s="230"/>
      <c r="N14" s="230"/>
      <c r="O14" s="230"/>
      <c r="P14" s="230"/>
      <c r="Q14" s="230"/>
      <c r="R14" s="230"/>
      <c r="S14" s="230"/>
    </row>
    <row r="15" spans="1:19" x14ac:dyDescent="0.45">
      <c r="A15" s="69" t="s">
        <v>2</v>
      </c>
      <c r="B15" s="69"/>
      <c r="C15" s="70">
        <f>SUM(C9:C14)</f>
        <v>185</v>
      </c>
      <c r="D15" s="70">
        <f>SUM(D9:D14)</f>
        <v>163</v>
      </c>
      <c r="E15" s="70">
        <f>AVERAGE(E12:E13)</f>
        <v>1800</v>
      </c>
      <c r="F15" s="70">
        <f>SUM(F9:F14)</f>
        <v>293.39999999999998</v>
      </c>
      <c r="G15" s="70">
        <v>3</v>
      </c>
      <c r="H15" s="181">
        <f>SUM(H9:H13)</f>
        <v>0.86399999999999999</v>
      </c>
      <c r="I15" s="70">
        <f>SUM(I9:I14)</f>
        <v>103</v>
      </c>
      <c r="K15" s="58" t="s">
        <v>2</v>
      </c>
      <c r="L15" s="58"/>
      <c r="M15" s="71">
        <f>SUM(M9:M14)</f>
        <v>14</v>
      </c>
      <c r="N15" s="71"/>
      <c r="O15" s="71"/>
      <c r="P15" s="71"/>
      <c r="Q15" s="71"/>
      <c r="R15" s="71"/>
      <c r="S15" s="71">
        <f>SUM(S9:S14)</f>
        <v>13</v>
      </c>
    </row>
    <row r="17" spans="15:18" ht="23.25" x14ac:dyDescent="0.5">
      <c r="O17" s="106" t="s">
        <v>64</v>
      </c>
      <c r="P17" s="105" t="s">
        <v>65</v>
      </c>
      <c r="Q17" s="108"/>
      <c r="R17" s="107" t="s">
        <v>66</v>
      </c>
    </row>
    <row r="18" spans="15:18" ht="23.25" x14ac:dyDescent="0.5">
      <c r="O18" s="107"/>
      <c r="P18" s="105" t="s">
        <v>152</v>
      </c>
      <c r="Q18" s="108"/>
      <c r="R18" s="108"/>
    </row>
    <row r="19" spans="15:18" ht="23.25" x14ac:dyDescent="0.5">
      <c r="O19" s="106" t="s">
        <v>67</v>
      </c>
      <c r="P19" s="105" t="s">
        <v>150</v>
      </c>
      <c r="Q19" s="108"/>
      <c r="R19" s="108"/>
    </row>
  </sheetData>
  <mergeCells count="3">
    <mergeCell ref="F4:N4"/>
    <mergeCell ref="E6:H6"/>
    <mergeCell ref="A3:S3"/>
  </mergeCells>
  <phoneticPr fontId="14" type="noConversion"/>
  <pageMargins left="0.43307086614173229" right="0" top="0.74803149606299213" bottom="0.74803149606299213" header="0.31496062992125984" footer="0.31496062992125984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9"/>
  <sheetViews>
    <sheetView topLeftCell="A3" workbookViewId="0">
      <selection activeCell="N14" sqref="N14:S14"/>
    </sheetView>
  </sheetViews>
  <sheetFormatPr defaultColWidth="9.140625" defaultRowHeight="21" x14ac:dyDescent="0.45"/>
  <cols>
    <col min="1" max="1" width="4.42578125" style="39" customWidth="1"/>
    <col min="2" max="2" width="8.140625" style="39" bestFit="1" customWidth="1"/>
    <col min="3" max="3" width="9" style="39" customWidth="1"/>
    <col min="4" max="4" width="10.42578125" style="39" customWidth="1"/>
    <col min="5" max="5" width="10.5703125" style="39" customWidth="1"/>
    <col min="6" max="6" width="9.42578125" style="39" customWidth="1"/>
    <col min="7" max="7" width="11.7109375" style="39" customWidth="1"/>
    <col min="8" max="8" width="9.140625" style="39"/>
    <col min="9" max="9" width="11.42578125" style="39" customWidth="1"/>
    <col min="10" max="10" width="1" style="39" customWidth="1"/>
    <col min="11" max="11" width="4.5703125" style="39" customWidth="1"/>
    <col min="12" max="12" width="8.140625" style="39" bestFit="1" customWidth="1"/>
    <col min="13" max="13" width="8.7109375" style="39" customWidth="1"/>
    <col min="14" max="14" width="10.140625" style="39" customWidth="1"/>
    <col min="15" max="15" width="9.5703125" style="39" customWidth="1"/>
    <col min="16" max="16" width="8.5703125" style="39" customWidth="1"/>
    <col min="17" max="17" width="10" style="39" customWidth="1"/>
    <col min="18" max="18" width="10.28515625" style="39" customWidth="1"/>
    <col min="19" max="19" width="11.5703125" style="39" bestFit="1" customWidth="1"/>
    <col min="20" max="16384" width="9.140625" style="39"/>
  </cols>
  <sheetData>
    <row r="1" spans="1:19" ht="21" customHeight="1" x14ac:dyDescent="0.45"/>
    <row r="2" spans="1:19" ht="21" customHeight="1" x14ac:dyDescent="0.45"/>
    <row r="3" spans="1:19" s="40" customFormat="1" ht="23.25" customHeight="1" x14ac:dyDescent="0.5">
      <c r="E3" s="41" t="s">
        <v>24</v>
      </c>
      <c r="F3" s="308" t="s">
        <v>170</v>
      </c>
      <c r="G3" s="308"/>
      <c r="H3" s="308"/>
      <c r="I3" s="308"/>
      <c r="J3" s="308"/>
      <c r="K3" s="308"/>
      <c r="L3" s="308"/>
      <c r="M3" s="308"/>
      <c r="N3" s="308"/>
      <c r="O3" s="42"/>
      <c r="P3" s="7"/>
    </row>
    <row r="4" spans="1:19" s="43" customFormat="1" ht="20.25" customHeight="1" x14ac:dyDescent="0.45">
      <c r="C4" s="44" t="s">
        <v>13</v>
      </c>
      <c r="D4" s="44"/>
      <c r="E4" s="44"/>
      <c r="F4" s="329" t="s">
        <v>87</v>
      </c>
      <c r="G4" s="329"/>
      <c r="H4" s="329"/>
      <c r="I4" s="329"/>
      <c r="J4" s="329"/>
      <c r="K4" s="329"/>
      <c r="L4" s="329"/>
      <c r="M4" s="329"/>
      <c r="N4" s="329"/>
      <c r="O4" s="45"/>
      <c r="P4" s="45"/>
    </row>
    <row r="5" spans="1:19" s="43" customFormat="1" ht="21" customHeight="1" x14ac:dyDescent="0.45">
      <c r="C5" s="44"/>
      <c r="D5" s="44"/>
      <c r="E5" s="44"/>
      <c r="H5" s="46"/>
      <c r="I5" s="46"/>
      <c r="J5" s="46"/>
      <c r="K5" s="46"/>
      <c r="L5" s="45"/>
      <c r="M5" s="45"/>
      <c r="N5" s="45"/>
      <c r="O5" s="45"/>
      <c r="P5" s="45"/>
      <c r="S5" s="47" t="s">
        <v>43</v>
      </c>
    </row>
    <row r="6" spans="1:19" s="50" customFormat="1" ht="18.75" customHeight="1" x14ac:dyDescent="0.5">
      <c r="A6" s="18"/>
      <c r="B6" s="18"/>
      <c r="C6" s="48"/>
      <c r="D6" s="328" t="s">
        <v>93</v>
      </c>
      <c r="E6" s="328"/>
      <c r="F6" s="328"/>
      <c r="G6" s="328"/>
      <c r="H6" s="328"/>
      <c r="I6" s="49"/>
      <c r="K6" s="18"/>
      <c r="L6" s="92"/>
      <c r="M6" s="88"/>
      <c r="N6" s="87"/>
      <c r="O6" s="87"/>
      <c r="P6" s="87" t="s">
        <v>94</v>
      </c>
      <c r="Q6" s="87"/>
      <c r="R6" s="87"/>
      <c r="S6" s="89"/>
    </row>
    <row r="7" spans="1:19" x14ac:dyDescent="0.45">
      <c r="A7" s="51" t="s">
        <v>0</v>
      </c>
      <c r="B7" s="51" t="s">
        <v>3</v>
      </c>
      <c r="C7" s="52" t="s">
        <v>25</v>
      </c>
      <c r="D7" s="53" t="s">
        <v>27</v>
      </c>
      <c r="E7" s="18" t="s">
        <v>28</v>
      </c>
      <c r="F7" s="53" t="s">
        <v>30</v>
      </c>
      <c r="G7" s="18" t="s">
        <v>36</v>
      </c>
      <c r="H7" s="18" t="s">
        <v>32</v>
      </c>
      <c r="I7" s="54" t="s">
        <v>34</v>
      </c>
      <c r="K7" s="51" t="s">
        <v>0</v>
      </c>
      <c r="L7" s="51" t="s">
        <v>3</v>
      </c>
      <c r="M7" s="51" t="s">
        <v>25</v>
      </c>
      <c r="N7" s="51" t="s">
        <v>27</v>
      </c>
      <c r="O7" s="51" t="s">
        <v>28</v>
      </c>
      <c r="P7" s="55" t="s">
        <v>30</v>
      </c>
      <c r="Q7" s="51" t="s">
        <v>36</v>
      </c>
      <c r="R7" s="51" t="s">
        <v>32</v>
      </c>
      <c r="S7" s="55" t="s">
        <v>34</v>
      </c>
    </row>
    <row r="8" spans="1:19" x14ac:dyDescent="0.45">
      <c r="A8" s="56"/>
      <c r="B8" s="93"/>
      <c r="C8" s="57" t="s">
        <v>26</v>
      </c>
      <c r="D8" s="58" t="s">
        <v>26</v>
      </c>
      <c r="E8" s="58" t="s">
        <v>29</v>
      </c>
      <c r="F8" s="58" t="s">
        <v>31</v>
      </c>
      <c r="G8" s="58" t="s">
        <v>35</v>
      </c>
      <c r="H8" s="58" t="s">
        <v>33</v>
      </c>
      <c r="I8" s="59" t="s">
        <v>1</v>
      </c>
      <c r="K8" s="56"/>
      <c r="L8" s="93"/>
      <c r="M8" s="58" t="s">
        <v>26</v>
      </c>
      <c r="N8" s="58" t="s">
        <v>26</v>
      </c>
      <c r="O8" s="58" t="s">
        <v>29</v>
      </c>
      <c r="P8" s="58" t="s">
        <v>31</v>
      </c>
      <c r="Q8" s="58" t="s">
        <v>35</v>
      </c>
      <c r="R8" s="58" t="s">
        <v>33</v>
      </c>
      <c r="S8" s="58" t="s">
        <v>1</v>
      </c>
    </row>
    <row r="9" spans="1:19" s="60" customFormat="1" x14ac:dyDescent="0.45">
      <c r="A9" s="223">
        <v>1</v>
      </c>
      <c r="B9" s="223" t="s">
        <v>69</v>
      </c>
      <c r="C9" s="192">
        <v>0</v>
      </c>
      <c r="D9" s="192">
        <v>0</v>
      </c>
      <c r="E9" s="192">
        <v>0</v>
      </c>
      <c r="F9" s="192">
        <v>0</v>
      </c>
      <c r="G9" s="192">
        <v>0</v>
      </c>
      <c r="H9" s="192">
        <v>0</v>
      </c>
      <c r="I9" s="192">
        <v>0</v>
      </c>
      <c r="K9" s="223">
        <v>1</v>
      </c>
      <c r="L9" s="223" t="s">
        <v>69</v>
      </c>
      <c r="M9" s="192">
        <v>0</v>
      </c>
      <c r="N9" s="192">
        <v>0</v>
      </c>
      <c r="O9" s="192">
        <v>0</v>
      </c>
      <c r="P9" s="192">
        <v>0</v>
      </c>
      <c r="Q9" s="192">
        <v>0</v>
      </c>
      <c r="R9" s="192">
        <v>0</v>
      </c>
      <c r="S9" s="192">
        <v>0</v>
      </c>
    </row>
    <row r="10" spans="1:19" s="62" customFormat="1" x14ac:dyDescent="0.45">
      <c r="A10" s="223">
        <v>2</v>
      </c>
      <c r="B10" s="223" t="s">
        <v>70</v>
      </c>
      <c r="C10" s="230">
        <v>5</v>
      </c>
      <c r="D10" s="230">
        <v>5</v>
      </c>
      <c r="E10" s="232">
        <v>1200</v>
      </c>
      <c r="F10" s="192">
        <f t="shared" ref="F10:F13" si="0">(D10*E10)/1000</f>
        <v>6</v>
      </c>
      <c r="G10" s="230">
        <v>13</v>
      </c>
      <c r="H10" s="224">
        <f t="shared" ref="H10:H13" si="1">(F10*G10)/1000</f>
        <v>7.8E-2</v>
      </c>
      <c r="I10" s="230">
        <v>10</v>
      </c>
      <c r="K10" s="223">
        <v>2</v>
      </c>
      <c r="L10" s="223" t="s">
        <v>70</v>
      </c>
      <c r="M10" s="230">
        <v>5</v>
      </c>
      <c r="N10" s="230">
        <v>5</v>
      </c>
      <c r="O10" s="235">
        <v>1500</v>
      </c>
      <c r="P10" s="230">
        <v>58.5</v>
      </c>
      <c r="Q10" s="230">
        <v>10</v>
      </c>
      <c r="R10" s="234">
        <v>0.59</v>
      </c>
      <c r="S10" s="230">
        <v>8</v>
      </c>
    </row>
    <row r="11" spans="1:19" s="62" customFormat="1" x14ac:dyDescent="0.45">
      <c r="A11" s="223">
        <v>3</v>
      </c>
      <c r="B11" s="223" t="s">
        <v>71</v>
      </c>
      <c r="C11" s="230">
        <v>5</v>
      </c>
      <c r="D11" s="230">
        <v>5</v>
      </c>
      <c r="E11" s="232">
        <v>1200</v>
      </c>
      <c r="F11" s="192">
        <f t="shared" si="0"/>
        <v>6</v>
      </c>
      <c r="G11" s="230">
        <v>13</v>
      </c>
      <c r="H11" s="224">
        <f t="shared" si="1"/>
        <v>7.8E-2</v>
      </c>
      <c r="I11" s="230">
        <v>5</v>
      </c>
      <c r="K11" s="223">
        <v>3</v>
      </c>
      <c r="L11" s="223" t="s">
        <v>71</v>
      </c>
      <c r="M11" s="230">
        <v>5</v>
      </c>
      <c r="N11" s="230">
        <v>5</v>
      </c>
      <c r="O11" s="235">
        <v>1500</v>
      </c>
      <c r="P11" s="230">
        <v>40.5</v>
      </c>
      <c r="Q11" s="230">
        <v>10</v>
      </c>
      <c r="R11" s="234">
        <v>0.40500000000000003</v>
      </c>
      <c r="S11" s="230">
        <v>7</v>
      </c>
    </row>
    <row r="12" spans="1:19" s="62" customFormat="1" x14ac:dyDescent="0.45">
      <c r="A12" s="223">
        <v>4</v>
      </c>
      <c r="B12" s="223" t="s">
        <v>72</v>
      </c>
      <c r="C12" s="230">
        <v>3</v>
      </c>
      <c r="D12" s="230">
        <v>3</v>
      </c>
      <c r="E12" s="232">
        <v>1200</v>
      </c>
      <c r="F12" s="192">
        <f t="shared" si="0"/>
        <v>3.6</v>
      </c>
      <c r="G12" s="230">
        <v>13</v>
      </c>
      <c r="H12" s="224">
        <f t="shared" si="1"/>
        <v>4.6800000000000001E-2</v>
      </c>
      <c r="I12" s="230">
        <v>15</v>
      </c>
      <c r="K12" s="223">
        <v>4</v>
      </c>
      <c r="L12" s="223" t="s">
        <v>72</v>
      </c>
      <c r="M12" s="230">
        <v>3</v>
      </c>
      <c r="N12" s="230">
        <v>3</v>
      </c>
      <c r="O12" s="235">
        <v>1500</v>
      </c>
      <c r="P12" s="230">
        <v>27</v>
      </c>
      <c r="Q12" s="230">
        <v>10</v>
      </c>
      <c r="R12" s="234">
        <v>0.27</v>
      </c>
      <c r="S12" s="230">
        <v>8</v>
      </c>
    </row>
    <row r="13" spans="1:19" s="62" customFormat="1" x14ac:dyDescent="0.45">
      <c r="A13" s="223">
        <v>5</v>
      </c>
      <c r="B13" s="223" t="s">
        <v>73</v>
      </c>
      <c r="C13" s="230">
        <v>3</v>
      </c>
      <c r="D13" s="230">
        <v>3</v>
      </c>
      <c r="E13" s="232">
        <v>1200</v>
      </c>
      <c r="F13" s="192">
        <f t="shared" si="0"/>
        <v>3.6</v>
      </c>
      <c r="G13" s="230">
        <v>13</v>
      </c>
      <c r="H13" s="224">
        <f t="shared" si="1"/>
        <v>4.6800000000000001E-2</v>
      </c>
      <c r="I13" s="230">
        <v>12</v>
      </c>
      <c r="K13" s="223">
        <v>5</v>
      </c>
      <c r="L13" s="223" t="s">
        <v>73</v>
      </c>
      <c r="M13" s="230">
        <v>3</v>
      </c>
      <c r="N13" s="230">
        <v>3</v>
      </c>
      <c r="O13" s="235">
        <v>1500</v>
      </c>
      <c r="P13" s="230">
        <v>39</v>
      </c>
      <c r="Q13" s="230">
        <v>10</v>
      </c>
      <c r="R13" s="234">
        <v>0.39</v>
      </c>
      <c r="S13" s="230">
        <v>8</v>
      </c>
    </row>
    <row r="14" spans="1:19" s="62" customFormat="1" x14ac:dyDescent="0.45">
      <c r="A14" s="223">
        <v>6</v>
      </c>
      <c r="B14" s="223" t="s">
        <v>74</v>
      </c>
      <c r="C14" s="230">
        <v>0</v>
      </c>
      <c r="D14" s="230">
        <v>0</v>
      </c>
      <c r="E14" s="230">
        <v>0</v>
      </c>
      <c r="F14" s="230">
        <v>0</v>
      </c>
      <c r="G14" s="230">
        <v>0</v>
      </c>
      <c r="H14" s="230">
        <v>0</v>
      </c>
      <c r="I14" s="230">
        <v>0</v>
      </c>
      <c r="K14" s="223">
        <v>6</v>
      </c>
      <c r="L14" s="223" t="s">
        <v>74</v>
      </c>
      <c r="M14" s="230">
        <v>0</v>
      </c>
      <c r="N14" s="230">
        <v>0</v>
      </c>
      <c r="O14" s="230">
        <v>0</v>
      </c>
      <c r="P14" s="230">
        <v>0</v>
      </c>
      <c r="Q14" s="230">
        <v>0</v>
      </c>
      <c r="R14" s="230">
        <v>0</v>
      </c>
      <c r="S14" s="230">
        <v>0</v>
      </c>
    </row>
    <row r="15" spans="1:19" x14ac:dyDescent="0.45">
      <c r="A15" s="69"/>
      <c r="B15" s="69"/>
      <c r="C15" s="70">
        <f>SUM(C9:C14)</f>
        <v>16</v>
      </c>
      <c r="D15" s="70">
        <f>SUM(D9:D14)</f>
        <v>16</v>
      </c>
      <c r="E15" s="110">
        <v>1200</v>
      </c>
      <c r="F15" s="70">
        <f>SUM(F9:F14)</f>
        <v>19.2</v>
      </c>
      <c r="G15" s="70">
        <v>13</v>
      </c>
      <c r="H15" s="70">
        <f>SUM(H9:H14)</f>
        <v>0.24960000000000002</v>
      </c>
      <c r="I15" s="70">
        <f>SUM(I9:I14)</f>
        <v>42</v>
      </c>
      <c r="K15" s="58"/>
      <c r="L15" s="58"/>
      <c r="M15" s="12">
        <f>SUM(M9:M14)</f>
        <v>16</v>
      </c>
      <c r="N15" s="12">
        <f>SUM(N9:N14)</f>
        <v>16</v>
      </c>
      <c r="O15" s="15">
        <v>1500</v>
      </c>
      <c r="P15" s="12">
        <f>SUM(P9:P14)</f>
        <v>165</v>
      </c>
      <c r="Q15" s="12">
        <v>10</v>
      </c>
      <c r="R15" s="12">
        <f>SUM(R9:R14)</f>
        <v>1.6550000000000002</v>
      </c>
      <c r="S15" s="12">
        <f>SUM(S9:S14)</f>
        <v>31</v>
      </c>
    </row>
    <row r="17" spans="15:18" ht="23.25" x14ac:dyDescent="0.5">
      <c r="O17" s="106" t="s">
        <v>64</v>
      </c>
      <c r="P17" s="105" t="s">
        <v>65</v>
      </c>
      <c r="Q17" s="108"/>
      <c r="R17" s="107" t="s">
        <v>66</v>
      </c>
    </row>
    <row r="18" spans="15:18" ht="23.25" x14ac:dyDescent="0.5">
      <c r="O18" s="107"/>
      <c r="P18" s="105" t="s">
        <v>152</v>
      </c>
      <c r="Q18" s="108"/>
      <c r="R18" s="108"/>
    </row>
    <row r="19" spans="15:18" ht="23.25" x14ac:dyDescent="0.5">
      <c r="O19" s="106" t="s">
        <v>67</v>
      </c>
      <c r="P19" s="105" t="s">
        <v>150</v>
      </c>
      <c r="Q19" s="108"/>
      <c r="R19" s="108"/>
    </row>
  </sheetData>
  <mergeCells count="3">
    <mergeCell ref="D6:H6"/>
    <mergeCell ref="F4:N4"/>
    <mergeCell ref="F3:N3"/>
  </mergeCells>
  <phoneticPr fontId="0" type="noConversion"/>
  <pageMargins left="0.43307086614173229" right="0" top="0.74803149606299213" bottom="0.74803149606299213" header="0.31496062992125984" footer="0.31496062992125984"/>
  <pageSetup paperSize="9" scale="87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0"/>
  <sheetViews>
    <sheetView topLeftCell="A4" workbookViewId="0">
      <selection activeCell="S18" sqref="S18"/>
    </sheetView>
  </sheetViews>
  <sheetFormatPr defaultColWidth="9.140625" defaultRowHeight="21" x14ac:dyDescent="0.45"/>
  <cols>
    <col min="1" max="1" width="4.7109375" style="39" customWidth="1"/>
    <col min="2" max="2" width="8.140625" style="39" bestFit="1" customWidth="1"/>
    <col min="3" max="3" width="8.5703125" style="39" customWidth="1"/>
    <col min="4" max="4" width="10.28515625" style="39" customWidth="1"/>
    <col min="5" max="5" width="10.85546875" style="39" customWidth="1"/>
    <col min="6" max="6" width="9.28515625" style="39" customWidth="1"/>
    <col min="7" max="7" width="11.7109375" style="39" customWidth="1"/>
    <col min="8" max="8" width="9.140625" style="39"/>
    <col min="9" max="9" width="11.42578125" style="39" customWidth="1"/>
    <col min="10" max="10" width="3.140625" style="39" customWidth="1"/>
    <col min="11" max="11" width="5" style="39" customWidth="1"/>
    <col min="12" max="12" width="8.140625" style="39" bestFit="1" customWidth="1"/>
    <col min="13" max="13" width="8.5703125" style="39" customWidth="1"/>
    <col min="14" max="14" width="10.140625" style="39" customWidth="1"/>
    <col min="15" max="15" width="9.5703125" style="39" customWidth="1"/>
    <col min="16" max="16" width="9" style="39" customWidth="1"/>
    <col min="17" max="17" width="11.42578125" style="39" customWidth="1"/>
    <col min="18" max="18" width="9.140625" style="39"/>
    <col min="19" max="19" width="11.28515625" style="39" customWidth="1"/>
    <col min="20" max="16384" width="9.140625" style="39"/>
  </cols>
  <sheetData>
    <row r="1" spans="1:19" ht="21" customHeight="1" x14ac:dyDescent="0.45"/>
    <row r="2" spans="1:19" ht="21" customHeight="1" x14ac:dyDescent="0.45"/>
    <row r="3" spans="1:19" s="40" customFormat="1" ht="23.25" customHeight="1" x14ac:dyDescent="0.5">
      <c r="E3" s="41" t="s">
        <v>24</v>
      </c>
      <c r="F3" s="308" t="s">
        <v>170</v>
      </c>
      <c r="G3" s="308"/>
      <c r="H3" s="308"/>
      <c r="I3" s="308"/>
      <c r="J3" s="308"/>
      <c r="K3" s="308"/>
      <c r="L3" s="308"/>
      <c r="M3" s="308"/>
      <c r="N3" s="308"/>
      <c r="O3" s="42"/>
      <c r="P3" s="7"/>
    </row>
    <row r="4" spans="1:19" s="43" customFormat="1" ht="20.25" customHeight="1" x14ac:dyDescent="0.45">
      <c r="C4" s="44" t="s">
        <v>13</v>
      </c>
      <c r="D4" s="44"/>
      <c r="E4" s="44"/>
      <c r="F4" s="329" t="s">
        <v>76</v>
      </c>
      <c r="G4" s="329"/>
      <c r="H4" s="329"/>
      <c r="I4" s="329"/>
      <c r="J4" s="329"/>
      <c r="K4" s="329"/>
      <c r="L4" s="329"/>
      <c r="M4" s="329"/>
      <c r="N4" s="329"/>
      <c r="O4" s="45"/>
      <c r="P4" s="45"/>
    </row>
    <row r="5" spans="1:19" s="43" customFormat="1" ht="21" customHeight="1" x14ac:dyDescent="0.45">
      <c r="C5" s="44"/>
      <c r="D5" s="44"/>
      <c r="E5" s="44"/>
      <c r="H5" s="46"/>
      <c r="I5" s="46"/>
      <c r="J5" s="46"/>
      <c r="K5" s="46"/>
      <c r="L5" s="45"/>
      <c r="M5" s="45"/>
      <c r="N5" s="45"/>
      <c r="O5" s="45"/>
      <c r="P5" s="45"/>
      <c r="S5" s="47" t="s">
        <v>43</v>
      </c>
    </row>
    <row r="6" spans="1:19" s="50" customFormat="1" ht="18.75" customHeight="1" x14ac:dyDescent="0.5">
      <c r="A6" s="18"/>
      <c r="B6" s="18"/>
      <c r="C6" s="48"/>
      <c r="D6" s="328" t="s">
        <v>88</v>
      </c>
      <c r="E6" s="328"/>
      <c r="F6" s="328"/>
      <c r="G6" s="328"/>
      <c r="H6" s="328"/>
      <c r="I6" s="49"/>
      <c r="K6" s="18"/>
      <c r="L6" s="92"/>
      <c r="M6" s="202"/>
      <c r="N6" s="201"/>
      <c r="O6" s="201"/>
      <c r="P6" s="201" t="s">
        <v>89</v>
      </c>
      <c r="Q6" s="201"/>
      <c r="R6" s="201"/>
      <c r="S6" s="203"/>
    </row>
    <row r="7" spans="1:19" x14ac:dyDescent="0.45">
      <c r="A7" s="51" t="s">
        <v>0</v>
      </c>
      <c r="B7" s="51" t="s">
        <v>3</v>
      </c>
      <c r="C7" s="52" t="s">
        <v>25</v>
      </c>
      <c r="D7" s="53" t="s">
        <v>27</v>
      </c>
      <c r="E7" s="18" t="s">
        <v>28</v>
      </c>
      <c r="F7" s="53" t="s">
        <v>30</v>
      </c>
      <c r="G7" s="18" t="s">
        <v>36</v>
      </c>
      <c r="H7" s="18" t="s">
        <v>32</v>
      </c>
      <c r="I7" s="54" t="s">
        <v>34</v>
      </c>
      <c r="K7" s="51" t="s">
        <v>0</v>
      </c>
      <c r="L7" s="51" t="s">
        <v>3</v>
      </c>
      <c r="M7" s="51" t="s">
        <v>25</v>
      </c>
      <c r="N7" s="51" t="s">
        <v>27</v>
      </c>
      <c r="O7" s="51" t="s">
        <v>28</v>
      </c>
      <c r="P7" s="51" t="s">
        <v>30</v>
      </c>
      <c r="Q7" s="51" t="s">
        <v>36</v>
      </c>
      <c r="R7" s="51" t="s">
        <v>32</v>
      </c>
      <c r="S7" s="51" t="s">
        <v>34</v>
      </c>
    </row>
    <row r="8" spans="1:19" x14ac:dyDescent="0.45">
      <c r="A8" s="56"/>
      <c r="B8" s="93"/>
      <c r="C8" s="57" t="s">
        <v>26</v>
      </c>
      <c r="D8" s="58" t="s">
        <v>26</v>
      </c>
      <c r="E8" s="58" t="s">
        <v>29</v>
      </c>
      <c r="F8" s="58" t="s">
        <v>31</v>
      </c>
      <c r="G8" s="58" t="s">
        <v>35</v>
      </c>
      <c r="H8" s="58" t="s">
        <v>33</v>
      </c>
      <c r="I8" s="59" t="s">
        <v>1</v>
      </c>
      <c r="K8" s="102"/>
      <c r="L8" s="103"/>
      <c r="M8" s="58" t="s">
        <v>26</v>
      </c>
      <c r="N8" s="58" t="s">
        <v>26</v>
      </c>
      <c r="O8" s="58" t="s">
        <v>29</v>
      </c>
      <c r="P8" s="58" t="s">
        <v>31</v>
      </c>
      <c r="Q8" s="58" t="s">
        <v>35</v>
      </c>
      <c r="R8" s="58" t="s">
        <v>33</v>
      </c>
      <c r="S8" s="58" t="s">
        <v>1</v>
      </c>
    </row>
    <row r="9" spans="1:19" s="60" customFormat="1" x14ac:dyDescent="0.45">
      <c r="A9" s="223">
        <v>1</v>
      </c>
      <c r="B9" s="223" t="s">
        <v>69</v>
      </c>
      <c r="C9" s="192"/>
      <c r="D9" s="192"/>
      <c r="E9" s="209"/>
      <c r="F9" s="192"/>
      <c r="G9" s="192"/>
      <c r="H9" s="192"/>
      <c r="I9" s="192"/>
      <c r="K9" s="223">
        <v>1</v>
      </c>
      <c r="L9" s="223" t="s">
        <v>69</v>
      </c>
      <c r="M9" s="192">
        <v>0</v>
      </c>
      <c r="N9" s="192">
        <v>0</v>
      </c>
      <c r="O9" s="192">
        <v>0</v>
      </c>
      <c r="P9" s="192">
        <v>0</v>
      </c>
      <c r="Q9" s="192">
        <v>0</v>
      </c>
      <c r="R9" s="192">
        <v>0</v>
      </c>
      <c r="S9" s="192">
        <v>0</v>
      </c>
    </row>
    <row r="10" spans="1:19" s="62" customFormat="1" x14ac:dyDescent="0.45">
      <c r="A10" s="223">
        <v>2</v>
      </c>
      <c r="B10" s="223" t="s">
        <v>70</v>
      </c>
      <c r="C10" s="230"/>
      <c r="D10" s="230"/>
      <c r="E10" s="232"/>
      <c r="F10" s="230"/>
      <c r="G10" s="230"/>
      <c r="H10" s="192"/>
      <c r="I10" s="230"/>
      <c r="K10" s="223">
        <v>2</v>
      </c>
      <c r="L10" s="223" t="s">
        <v>70</v>
      </c>
      <c r="M10" s="230">
        <v>15</v>
      </c>
      <c r="N10" s="230">
        <v>15</v>
      </c>
      <c r="O10" s="230">
        <v>1500</v>
      </c>
      <c r="P10" s="230">
        <f>(N10*O10)/1000</f>
        <v>22.5</v>
      </c>
      <c r="Q10" s="230">
        <v>20</v>
      </c>
      <c r="R10" s="230">
        <f>(P10*Q10)/1000</f>
        <v>0.45</v>
      </c>
      <c r="S10" s="230">
        <v>7</v>
      </c>
    </row>
    <row r="11" spans="1:19" s="62" customFormat="1" x14ac:dyDescent="0.45">
      <c r="A11" s="223">
        <v>3</v>
      </c>
      <c r="B11" s="223" t="s">
        <v>71</v>
      </c>
      <c r="C11" s="230">
        <v>0</v>
      </c>
      <c r="D11" s="230">
        <v>0</v>
      </c>
      <c r="E11" s="230">
        <v>0</v>
      </c>
      <c r="F11" s="230">
        <v>0</v>
      </c>
      <c r="G11" s="230">
        <v>0</v>
      </c>
      <c r="H11" s="230">
        <v>0</v>
      </c>
      <c r="I11" s="230">
        <v>0</v>
      </c>
      <c r="K11" s="223">
        <v>3</v>
      </c>
      <c r="L11" s="223" t="s">
        <v>71</v>
      </c>
      <c r="M11" s="230">
        <v>115</v>
      </c>
      <c r="N11" s="230">
        <v>115</v>
      </c>
      <c r="O11" s="230">
        <v>1500</v>
      </c>
      <c r="P11" s="230">
        <f t="shared" ref="P11:P13" si="0">(N11*O11)/1000</f>
        <v>172.5</v>
      </c>
      <c r="Q11" s="230">
        <v>20</v>
      </c>
      <c r="R11" s="230">
        <f t="shared" ref="R11:R13" si="1">(P11*Q11)/1000</f>
        <v>3.45</v>
      </c>
      <c r="S11" s="230">
        <v>52</v>
      </c>
    </row>
    <row r="12" spans="1:19" s="62" customFormat="1" x14ac:dyDescent="0.45">
      <c r="A12" s="223">
        <v>4</v>
      </c>
      <c r="B12" s="223" t="s">
        <v>72</v>
      </c>
      <c r="C12" s="230">
        <v>3</v>
      </c>
      <c r="D12" s="230">
        <v>3</v>
      </c>
      <c r="E12" s="232">
        <v>800</v>
      </c>
      <c r="F12" s="230">
        <f>(D12*E12)/1000</f>
        <v>2.4</v>
      </c>
      <c r="G12" s="230">
        <v>20</v>
      </c>
      <c r="H12" s="224">
        <f>(F12*G12)/1000</f>
        <v>4.8000000000000001E-2</v>
      </c>
      <c r="I12" s="230">
        <v>8</v>
      </c>
      <c r="K12" s="223">
        <v>4</v>
      </c>
      <c r="L12" s="223" t="s">
        <v>72</v>
      </c>
      <c r="M12" s="230">
        <v>0</v>
      </c>
      <c r="N12" s="230">
        <v>0</v>
      </c>
      <c r="O12" s="230">
        <v>0</v>
      </c>
      <c r="P12" s="230">
        <f t="shared" si="0"/>
        <v>0</v>
      </c>
      <c r="Q12" s="230">
        <f t="shared" ref="Q12:Q13" si="2">(O12*P12)/1000</f>
        <v>0</v>
      </c>
      <c r="R12" s="230">
        <f t="shared" si="1"/>
        <v>0</v>
      </c>
      <c r="S12" s="230">
        <f t="shared" ref="S12:S13" si="3">(Q12*R12)/1000</f>
        <v>0</v>
      </c>
    </row>
    <row r="13" spans="1:19" s="62" customFormat="1" x14ac:dyDescent="0.45">
      <c r="A13" s="223">
        <v>5</v>
      </c>
      <c r="B13" s="223" t="s">
        <v>73</v>
      </c>
      <c r="C13" s="230">
        <v>1</v>
      </c>
      <c r="D13" s="230">
        <v>1</v>
      </c>
      <c r="E13" s="232">
        <v>800</v>
      </c>
      <c r="F13" s="230">
        <f>(D13*E13)/1000</f>
        <v>0.8</v>
      </c>
      <c r="G13" s="230">
        <v>20</v>
      </c>
      <c r="H13" s="224">
        <f>(F13*G13)/1000</f>
        <v>1.6E-2</v>
      </c>
      <c r="I13" s="230">
        <v>10</v>
      </c>
      <c r="K13" s="223">
        <v>5</v>
      </c>
      <c r="L13" s="223" t="s">
        <v>73</v>
      </c>
      <c r="M13" s="230">
        <v>0</v>
      </c>
      <c r="N13" s="230">
        <v>0</v>
      </c>
      <c r="O13" s="230">
        <v>0</v>
      </c>
      <c r="P13" s="230">
        <f t="shared" si="0"/>
        <v>0</v>
      </c>
      <c r="Q13" s="230">
        <f t="shared" si="2"/>
        <v>0</v>
      </c>
      <c r="R13" s="230">
        <f t="shared" si="1"/>
        <v>0</v>
      </c>
      <c r="S13" s="230">
        <f t="shared" si="3"/>
        <v>0</v>
      </c>
    </row>
    <row r="14" spans="1:19" s="62" customFormat="1" x14ac:dyDescent="0.45">
      <c r="A14" s="223">
        <v>6</v>
      </c>
      <c r="B14" s="223" t="s">
        <v>74</v>
      </c>
      <c r="C14" s="230">
        <v>0</v>
      </c>
      <c r="D14" s="230">
        <v>0</v>
      </c>
      <c r="E14" s="230">
        <v>0</v>
      </c>
      <c r="F14" s="230">
        <v>0</v>
      </c>
      <c r="G14" s="230">
        <v>0</v>
      </c>
      <c r="H14" s="230">
        <v>0</v>
      </c>
      <c r="I14" s="230">
        <v>0</v>
      </c>
      <c r="K14" s="223">
        <v>6</v>
      </c>
      <c r="L14" s="223" t="s">
        <v>74</v>
      </c>
      <c r="M14" s="230">
        <v>0</v>
      </c>
      <c r="N14" s="230">
        <v>0</v>
      </c>
      <c r="O14" s="230">
        <v>0</v>
      </c>
      <c r="P14" s="236">
        <v>0</v>
      </c>
      <c r="Q14" s="236">
        <v>0</v>
      </c>
      <c r="R14" s="236">
        <v>0</v>
      </c>
      <c r="S14" s="230">
        <v>0</v>
      </c>
    </row>
    <row r="15" spans="1:19" s="62" customFormat="1" x14ac:dyDescent="0.45">
      <c r="A15" s="223"/>
      <c r="B15" s="223"/>
      <c r="C15" s="230"/>
      <c r="D15" s="230"/>
      <c r="E15" s="232"/>
      <c r="F15" s="230"/>
      <c r="G15" s="230"/>
      <c r="H15" s="224"/>
      <c r="I15" s="230"/>
      <c r="K15" s="223"/>
      <c r="L15" s="223"/>
      <c r="M15" s="230"/>
      <c r="N15" s="230"/>
      <c r="O15" s="230"/>
      <c r="P15" s="236"/>
      <c r="Q15" s="236"/>
      <c r="R15" s="236"/>
      <c r="S15" s="230"/>
    </row>
    <row r="16" spans="1:19" x14ac:dyDescent="0.45">
      <c r="A16" s="69"/>
      <c r="B16" s="69"/>
      <c r="C16" s="70">
        <f>SUM(C11:C14)</f>
        <v>4</v>
      </c>
      <c r="D16" s="70">
        <f>SUM(D11:D14)</f>
        <v>4</v>
      </c>
      <c r="E16" s="70">
        <v>800</v>
      </c>
      <c r="F16" s="70">
        <f>SUM(F11:F14)</f>
        <v>3.2</v>
      </c>
      <c r="G16" s="70">
        <v>20</v>
      </c>
      <c r="H16" s="70">
        <f>SUM(H11:H14)</f>
        <v>6.4000000000000001E-2</v>
      </c>
      <c r="I16" s="70">
        <f>SUM(I11:I14)</f>
        <v>18</v>
      </c>
      <c r="K16" s="69"/>
      <c r="L16" s="69"/>
      <c r="M16" s="78">
        <f>SUM(M8:M15)</f>
        <v>130</v>
      </c>
      <c r="N16" s="78">
        <f>SUM(N8:N14)</f>
        <v>130</v>
      </c>
      <c r="O16" s="78">
        <v>1500</v>
      </c>
      <c r="P16" s="78">
        <f>SUM(P10:P14)</f>
        <v>195</v>
      </c>
      <c r="Q16" s="78">
        <v>20</v>
      </c>
      <c r="R16" s="78">
        <f>SUM(R10:R13)</f>
        <v>3.9000000000000004</v>
      </c>
      <c r="S16" s="78">
        <f>SUM(S10:S13)</f>
        <v>59</v>
      </c>
    </row>
    <row r="17" spans="1:19" x14ac:dyDescent="0.45">
      <c r="A17" s="52"/>
      <c r="B17" s="52"/>
      <c r="C17" s="45"/>
      <c r="D17" s="45"/>
      <c r="E17" s="45"/>
      <c r="F17" s="45"/>
      <c r="G17" s="45"/>
      <c r="H17" s="45"/>
      <c r="I17" s="45"/>
      <c r="K17" s="52"/>
      <c r="L17" s="52"/>
      <c r="M17" s="7"/>
      <c r="N17" s="7"/>
      <c r="O17" s="7"/>
      <c r="P17" s="7"/>
      <c r="Q17" s="7"/>
      <c r="R17" s="7"/>
      <c r="S17" s="7"/>
    </row>
    <row r="18" spans="1:19" ht="23.25" x14ac:dyDescent="0.5">
      <c r="O18" s="106" t="s">
        <v>64</v>
      </c>
      <c r="P18" s="105" t="s">
        <v>65</v>
      </c>
      <c r="Q18" s="108"/>
      <c r="R18" s="107" t="s">
        <v>66</v>
      </c>
    </row>
    <row r="19" spans="1:19" ht="23.25" x14ac:dyDescent="0.5">
      <c r="O19" s="107"/>
      <c r="P19" s="105" t="s">
        <v>152</v>
      </c>
      <c r="Q19" s="108"/>
      <c r="R19" s="108"/>
    </row>
    <row r="20" spans="1:19" ht="23.25" x14ac:dyDescent="0.5">
      <c r="O20" s="106" t="s">
        <v>67</v>
      </c>
      <c r="P20" s="105" t="s">
        <v>150</v>
      </c>
      <c r="Q20" s="108"/>
      <c r="R20" s="108"/>
    </row>
  </sheetData>
  <mergeCells count="3">
    <mergeCell ref="F3:N3"/>
    <mergeCell ref="F4:N4"/>
    <mergeCell ref="D6:H6"/>
  </mergeCells>
  <phoneticPr fontId="14" type="noConversion"/>
  <pageMargins left="0.25" right="0.25" top="0.75" bottom="0.75" header="0.3" footer="0.3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20"/>
  <sheetViews>
    <sheetView topLeftCell="A5" workbookViewId="0">
      <selection activeCell="N12" sqref="N12"/>
    </sheetView>
  </sheetViews>
  <sheetFormatPr defaultColWidth="9.140625" defaultRowHeight="21" x14ac:dyDescent="0.45"/>
  <cols>
    <col min="1" max="1" width="4.42578125" style="39" customWidth="1"/>
    <col min="2" max="2" width="8.140625" style="39" bestFit="1" customWidth="1"/>
    <col min="3" max="3" width="8.5703125" style="39" customWidth="1"/>
    <col min="4" max="4" width="11.140625" style="39" customWidth="1"/>
    <col min="5" max="5" width="10.28515625" style="39" customWidth="1"/>
    <col min="6" max="6" width="9.140625" style="39"/>
    <col min="7" max="7" width="11.7109375" style="39" customWidth="1"/>
    <col min="8" max="8" width="9.140625" style="39"/>
    <col min="9" max="9" width="11.42578125" style="39" customWidth="1"/>
    <col min="10" max="10" width="5" style="39" customWidth="1"/>
    <col min="11" max="11" width="4.85546875" style="39" customWidth="1"/>
    <col min="12" max="12" width="8.140625" style="39" bestFit="1" customWidth="1"/>
    <col min="13" max="13" width="9.28515625" style="39" customWidth="1"/>
    <col min="14" max="14" width="11" style="39" customWidth="1"/>
    <col min="15" max="15" width="10.28515625" style="39" customWidth="1"/>
    <col min="16" max="16" width="9.42578125" style="39" customWidth="1"/>
    <col min="17" max="17" width="11.7109375" style="39" customWidth="1"/>
    <col min="18" max="18" width="9.28515625" style="39" customWidth="1"/>
    <col min="19" max="19" width="10.28515625" style="39" customWidth="1"/>
    <col min="20" max="16384" width="9.140625" style="39"/>
  </cols>
  <sheetData>
    <row r="1" spans="1:19" ht="21" customHeight="1" x14ac:dyDescent="0.45"/>
    <row r="2" spans="1:19" ht="21" customHeight="1" x14ac:dyDescent="0.45"/>
    <row r="3" spans="1:19" s="40" customFormat="1" ht="23.25" customHeight="1" x14ac:dyDescent="0.5">
      <c r="E3" s="41" t="s">
        <v>24</v>
      </c>
      <c r="F3" s="308" t="s">
        <v>171</v>
      </c>
      <c r="G3" s="308"/>
      <c r="H3" s="308"/>
      <c r="I3" s="308"/>
      <c r="J3" s="308"/>
      <c r="K3" s="308"/>
      <c r="L3" s="308"/>
      <c r="M3" s="308"/>
      <c r="N3" s="308"/>
      <c r="O3" s="42"/>
      <c r="P3" s="7"/>
    </row>
    <row r="4" spans="1:19" s="43" customFormat="1" ht="20.25" customHeight="1" x14ac:dyDescent="0.45">
      <c r="C4" s="44" t="s">
        <v>13</v>
      </c>
      <c r="D4" s="44"/>
      <c r="E4" s="44"/>
      <c r="F4" s="329" t="s">
        <v>85</v>
      </c>
      <c r="G4" s="329"/>
      <c r="H4" s="329"/>
      <c r="I4" s="329"/>
      <c r="J4" s="329"/>
      <c r="K4" s="329"/>
      <c r="L4" s="329"/>
      <c r="M4" s="329"/>
      <c r="N4" s="329"/>
      <c r="O4" s="45"/>
      <c r="P4" s="45"/>
    </row>
    <row r="5" spans="1:19" s="43" customFormat="1" ht="21" customHeight="1" x14ac:dyDescent="0.45">
      <c r="C5" s="44"/>
      <c r="D5" s="44"/>
      <c r="E5" s="44"/>
      <c r="H5" s="46"/>
      <c r="I5" s="46"/>
      <c r="J5" s="46"/>
      <c r="K5" s="46"/>
      <c r="L5" s="45"/>
      <c r="M5" s="45"/>
      <c r="N5" s="45"/>
      <c r="O5" s="45"/>
      <c r="P5" s="45"/>
      <c r="S5" s="47" t="s">
        <v>44</v>
      </c>
    </row>
    <row r="6" spans="1:19" s="50" customFormat="1" ht="18.75" customHeight="1" x14ac:dyDescent="0.5">
      <c r="A6" s="18"/>
      <c r="B6" s="18"/>
      <c r="C6" s="104"/>
      <c r="D6" s="328" t="s">
        <v>92</v>
      </c>
      <c r="E6" s="328"/>
      <c r="F6" s="328"/>
      <c r="G6" s="328"/>
      <c r="H6" s="328"/>
      <c r="I6" s="99"/>
      <c r="J6" s="100"/>
      <c r="K6" s="18"/>
      <c r="L6" s="92"/>
      <c r="M6" s="88"/>
      <c r="N6" s="87"/>
      <c r="O6" s="87"/>
      <c r="P6" s="87"/>
      <c r="Q6" s="87"/>
      <c r="R6" s="87"/>
      <c r="S6" s="89"/>
    </row>
    <row r="7" spans="1:19" x14ac:dyDescent="0.45">
      <c r="A7" s="51" t="s">
        <v>0</v>
      </c>
      <c r="B7" s="51" t="s">
        <v>3</v>
      </c>
      <c r="C7" s="52" t="s">
        <v>25</v>
      </c>
      <c r="D7" s="18" t="s">
        <v>27</v>
      </c>
      <c r="E7" s="18" t="s">
        <v>28</v>
      </c>
      <c r="F7" s="18" t="s">
        <v>30</v>
      </c>
      <c r="G7" s="18" t="s">
        <v>36</v>
      </c>
      <c r="H7" s="18" t="s">
        <v>32</v>
      </c>
      <c r="I7" s="101" t="s">
        <v>34</v>
      </c>
      <c r="J7" s="60"/>
      <c r="K7" s="51"/>
      <c r="L7" s="51"/>
      <c r="M7" s="51"/>
      <c r="N7" s="51"/>
      <c r="O7" s="51"/>
      <c r="P7" s="51"/>
      <c r="Q7" s="51"/>
      <c r="R7" s="51"/>
      <c r="S7" s="51"/>
    </row>
    <row r="8" spans="1:19" x14ac:dyDescent="0.45">
      <c r="A8" s="102"/>
      <c r="B8" s="103"/>
      <c r="C8" s="57" t="s">
        <v>26</v>
      </c>
      <c r="D8" s="58" t="s">
        <v>26</v>
      </c>
      <c r="E8" s="58" t="s">
        <v>29</v>
      </c>
      <c r="F8" s="58" t="s">
        <v>31</v>
      </c>
      <c r="G8" s="58" t="s">
        <v>35</v>
      </c>
      <c r="H8" s="58" t="s">
        <v>33</v>
      </c>
      <c r="I8" s="59" t="s">
        <v>1</v>
      </c>
      <c r="J8" s="60"/>
      <c r="K8" s="102"/>
      <c r="L8" s="103"/>
      <c r="M8" s="58"/>
      <c r="N8" s="58"/>
      <c r="O8" s="58"/>
      <c r="P8" s="58"/>
      <c r="Q8" s="58"/>
      <c r="R8" s="58"/>
      <c r="S8" s="58"/>
    </row>
    <row r="9" spans="1:19" s="60" customFormat="1" x14ac:dyDescent="0.45">
      <c r="A9" s="30">
        <v>1</v>
      </c>
      <c r="B9" s="30" t="s">
        <v>69</v>
      </c>
      <c r="C9" s="23"/>
      <c r="D9" s="23"/>
      <c r="E9" s="34"/>
      <c r="F9" s="23"/>
      <c r="G9" s="23"/>
      <c r="H9" s="23"/>
      <c r="I9" s="23"/>
      <c r="K9" s="30"/>
      <c r="L9" s="30"/>
      <c r="M9" s="11"/>
      <c r="N9" s="11"/>
      <c r="O9" s="80"/>
      <c r="P9" s="79"/>
      <c r="Q9" s="61"/>
      <c r="R9" s="81"/>
      <c r="S9" s="11"/>
    </row>
    <row r="10" spans="1:19" s="62" customFormat="1" x14ac:dyDescent="0.45">
      <c r="A10" s="31">
        <v>2</v>
      </c>
      <c r="B10" s="31" t="s">
        <v>70</v>
      </c>
      <c r="C10" s="61"/>
      <c r="D10" s="61"/>
      <c r="E10" s="73"/>
      <c r="F10" s="61"/>
      <c r="G10" s="61"/>
      <c r="H10" s="23"/>
      <c r="I10" s="61"/>
      <c r="K10" s="31"/>
      <c r="L10" s="31"/>
      <c r="M10" s="61"/>
      <c r="N10" s="61"/>
      <c r="O10" s="81"/>
      <c r="P10" s="61"/>
      <c r="Q10" s="61"/>
      <c r="R10" s="81"/>
      <c r="S10" s="61"/>
    </row>
    <row r="11" spans="1:19" s="62" customFormat="1" x14ac:dyDescent="0.45">
      <c r="A11" s="31">
        <v>3</v>
      </c>
      <c r="B11" s="31" t="s">
        <v>71</v>
      </c>
      <c r="C11" s="61"/>
      <c r="D11" s="61"/>
      <c r="E11" s="73"/>
      <c r="F11" s="61"/>
      <c r="G11" s="61"/>
      <c r="H11" s="23"/>
      <c r="I11" s="61"/>
      <c r="K11" s="31"/>
      <c r="L11" s="31"/>
      <c r="M11" s="61"/>
      <c r="N11" s="61"/>
      <c r="O11" s="81"/>
      <c r="P11" s="61"/>
      <c r="Q11" s="61"/>
      <c r="R11" s="81"/>
      <c r="S11" s="61"/>
    </row>
    <row r="12" spans="1:19" s="62" customFormat="1" x14ac:dyDescent="0.45">
      <c r="A12" s="31">
        <v>4</v>
      </c>
      <c r="B12" s="31" t="s">
        <v>72</v>
      </c>
      <c r="C12" s="61"/>
      <c r="D12" s="61"/>
      <c r="E12" s="73"/>
      <c r="F12" s="61"/>
      <c r="G12" s="61"/>
      <c r="H12" s="75"/>
      <c r="I12" s="61"/>
      <c r="K12" s="31"/>
      <c r="L12" s="31"/>
      <c r="M12" s="61"/>
      <c r="N12" s="61"/>
      <c r="O12" s="81"/>
      <c r="P12" s="61"/>
      <c r="Q12" s="61"/>
      <c r="R12" s="81"/>
      <c r="S12" s="61"/>
    </row>
    <row r="13" spans="1:19" s="62" customFormat="1" x14ac:dyDescent="0.45">
      <c r="A13" s="31">
        <v>5</v>
      </c>
      <c r="B13" s="31" t="s">
        <v>73</v>
      </c>
      <c r="C13" s="61"/>
      <c r="D13" s="61"/>
      <c r="E13" s="73"/>
      <c r="F13" s="61"/>
      <c r="G13" s="61"/>
      <c r="H13" s="75"/>
      <c r="I13" s="61"/>
      <c r="K13" s="31"/>
      <c r="L13" s="31"/>
      <c r="M13" s="61"/>
      <c r="N13" s="61"/>
      <c r="O13" s="81"/>
      <c r="P13" s="61"/>
      <c r="Q13" s="61"/>
      <c r="R13" s="61"/>
      <c r="S13" s="61"/>
    </row>
    <row r="14" spans="1:19" s="62" customFormat="1" x14ac:dyDescent="0.45">
      <c r="A14" s="31">
        <v>6</v>
      </c>
      <c r="B14" s="31" t="s">
        <v>74</v>
      </c>
      <c r="C14" s="61"/>
      <c r="D14" s="61"/>
      <c r="E14" s="73"/>
      <c r="F14" s="61"/>
      <c r="G14" s="61"/>
      <c r="H14" s="75"/>
      <c r="I14" s="61"/>
      <c r="K14" s="31"/>
      <c r="L14" s="31"/>
      <c r="M14" s="61"/>
      <c r="N14" s="61"/>
      <c r="O14" s="61"/>
      <c r="P14" s="63"/>
      <c r="Q14" s="63"/>
      <c r="R14" s="63"/>
      <c r="S14" s="61"/>
    </row>
    <row r="15" spans="1:19" s="64" customFormat="1" ht="18.75" x14ac:dyDescent="0.4">
      <c r="A15" s="65"/>
      <c r="B15" s="65"/>
      <c r="C15" s="66"/>
      <c r="D15" s="66"/>
      <c r="E15" s="66"/>
      <c r="F15" s="66"/>
      <c r="G15" s="66"/>
      <c r="H15" s="66"/>
      <c r="I15" s="67"/>
      <c r="K15" s="68"/>
      <c r="L15" s="68"/>
      <c r="M15" s="68"/>
      <c r="N15" s="68"/>
      <c r="O15" s="68"/>
      <c r="P15" s="68"/>
      <c r="Q15" s="68"/>
      <c r="R15" s="68"/>
      <c r="S15" s="68"/>
    </row>
    <row r="16" spans="1:19" x14ac:dyDescent="0.45">
      <c r="A16" s="69"/>
      <c r="B16" s="69"/>
      <c r="C16" s="70"/>
      <c r="D16" s="70"/>
      <c r="E16" s="72"/>
      <c r="F16" s="70"/>
      <c r="G16" s="70"/>
      <c r="H16" s="70"/>
      <c r="I16" s="70"/>
      <c r="K16" s="58"/>
      <c r="L16" s="58"/>
      <c r="M16" s="12"/>
      <c r="N16" s="12"/>
      <c r="O16" s="12"/>
      <c r="P16" s="12"/>
      <c r="Q16" s="12"/>
      <c r="R16" s="12"/>
      <c r="S16" s="12"/>
    </row>
    <row r="18" spans="15:18" ht="23.25" x14ac:dyDescent="0.5">
      <c r="O18" s="106" t="s">
        <v>64</v>
      </c>
      <c r="P18" s="105" t="s">
        <v>65</v>
      </c>
      <c r="Q18" s="108"/>
      <c r="R18" s="107" t="s">
        <v>66</v>
      </c>
    </row>
    <row r="19" spans="15:18" ht="23.25" x14ac:dyDescent="0.5">
      <c r="O19" s="107"/>
      <c r="P19" s="105" t="s">
        <v>152</v>
      </c>
      <c r="Q19" s="108"/>
      <c r="R19" s="108"/>
    </row>
    <row r="20" spans="15:18" ht="23.25" x14ac:dyDescent="0.5">
      <c r="O20" s="106" t="s">
        <v>67</v>
      </c>
      <c r="P20" s="105" t="s">
        <v>150</v>
      </c>
      <c r="Q20" s="108"/>
      <c r="R20" s="108"/>
    </row>
  </sheetData>
  <mergeCells count="3">
    <mergeCell ref="F3:N3"/>
    <mergeCell ref="F4:N4"/>
    <mergeCell ref="D6:H6"/>
  </mergeCells>
  <phoneticPr fontId="0" type="noConversion"/>
  <pageMargins left="0.19" right="0.19685039370078741" top="0.39370078740157483" bottom="0.39370078740157483" header="0.31496062992125984" footer="0.31496062992125984"/>
  <pageSetup paperSize="9" scale="9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9"/>
  <sheetViews>
    <sheetView workbookViewId="0">
      <selection sqref="A1:M1"/>
    </sheetView>
  </sheetViews>
  <sheetFormatPr defaultColWidth="9.140625" defaultRowHeight="23.25" x14ac:dyDescent="0.5"/>
  <cols>
    <col min="1" max="1" width="5" style="112" customWidth="1"/>
    <col min="2" max="2" width="26.5703125" style="112" customWidth="1"/>
    <col min="3" max="4" width="6.5703125" style="112" customWidth="1"/>
    <col min="5" max="8" width="10.28515625" style="112" customWidth="1"/>
    <col min="9" max="10" width="14.7109375" style="112" customWidth="1"/>
    <col min="11" max="11" width="18.42578125" style="112" customWidth="1"/>
    <col min="12" max="12" width="18.5703125" style="112" customWidth="1"/>
    <col min="13" max="13" width="24.42578125" style="112" customWidth="1"/>
    <col min="14" max="16384" width="9.140625" style="112"/>
  </cols>
  <sheetData>
    <row r="1" spans="1:13" x14ac:dyDescent="0.5">
      <c r="A1" s="308" t="s">
        <v>172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</row>
    <row r="2" spans="1:13" x14ac:dyDescent="0.5">
      <c r="A2" s="308" t="s">
        <v>105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</row>
    <row r="3" spans="1:13" x14ac:dyDescent="0.5">
      <c r="A3" s="308" t="s">
        <v>95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</row>
    <row r="4" spans="1:13" x14ac:dyDescent="0.5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3" x14ac:dyDescent="0.5">
      <c r="A5" s="365" t="s">
        <v>96</v>
      </c>
      <c r="B5" s="365" t="s">
        <v>97</v>
      </c>
      <c r="C5" s="366" t="s">
        <v>98</v>
      </c>
      <c r="D5" s="366"/>
      <c r="E5" s="366"/>
      <c r="F5" s="367" t="s">
        <v>126</v>
      </c>
      <c r="G5" s="367"/>
      <c r="H5" s="189" t="s">
        <v>127</v>
      </c>
      <c r="I5" s="365" t="s">
        <v>99</v>
      </c>
      <c r="J5" s="367" t="s">
        <v>131</v>
      </c>
      <c r="K5" s="365" t="s">
        <v>100</v>
      </c>
      <c r="L5" s="365" t="s">
        <v>101</v>
      </c>
      <c r="M5" s="365" t="s">
        <v>102</v>
      </c>
    </row>
    <row r="6" spans="1:13" x14ac:dyDescent="0.5">
      <c r="A6" s="365"/>
      <c r="B6" s="365"/>
      <c r="C6" s="114" t="s">
        <v>103</v>
      </c>
      <c r="D6" s="114" t="s">
        <v>0</v>
      </c>
      <c r="E6" s="114" t="s">
        <v>104</v>
      </c>
      <c r="F6" s="187" t="s">
        <v>128</v>
      </c>
      <c r="G6" s="187" t="s">
        <v>129</v>
      </c>
      <c r="H6" s="190" t="s">
        <v>130</v>
      </c>
      <c r="I6" s="365"/>
      <c r="J6" s="367"/>
      <c r="K6" s="365"/>
      <c r="L6" s="365"/>
      <c r="M6" s="365"/>
    </row>
    <row r="7" spans="1:13" ht="23.25" customHeight="1" x14ac:dyDescent="0.5">
      <c r="A7" s="115">
        <v>1</v>
      </c>
      <c r="B7" s="191" t="s">
        <v>132</v>
      </c>
      <c r="C7" s="192" t="s">
        <v>133</v>
      </c>
      <c r="D7" s="192">
        <v>5</v>
      </c>
      <c r="E7" s="192" t="s">
        <v>69</v>
      </c>
      <c r="F7" s="192"/>
      <c r="G7" s="192"/>
      <c r="H7" s="192" t="s">
        <v>134</v>
      </c>
      <c r="I7" s="192">
        <v>18</v>
      </c>
      <c r="J7" s="192">
        <v>2</v>
      </c>
      <c r="K7" s="210" t="s">
        <v>109</v>
      </c>
      <c r="L7" s="192"/>
      <c r="M7" s="177" t="s">
        <v>135</v>
      </c>
    </row>
    <row r="8" spans="1:13" ht="23.25" customHeight="1" x14ac:dyDescent="0.5">
      <c r="A8" s="115"/>
      <c r="B8" s="191"/>
      <c r="C8" s="192"/>
      <c r="D8" s="192"/>
      <c r="E8" s="192"/>
      <c r="F8" s="192"/>
      <c r="G8" s="192"/>
      <c r="H8" s="192"/>
      <c r="I8" s="192"/>
      <c r="J8" s="192"/>
      <c r="K8" s="193"/>
      <c r="L8" s="192"/>
      <c r="M8" s="177"/>
    </row>
    <row r="9" spans="1:13" x14ac:dyDescent="0.5">
      <c r="A9" s="116" t="s">
        <v>2</v>
      </c>
      <c r="B9" s="114"/>
      <c r="C9" s="114"/>
      <c r="D9" s="114"/>
      <c r="E9" s="114"/>
      <c r="F9" s="186"/>
      <c r="G9" s="186"/>
      <c r="H9" s="186"/>
      <c r="I9" s="116">
        <f>SUM(I7:I7)</f>
        <v>18</v>
      </c>
      <c r="J9" s="116"/>
      <c r="K9" s="114"/>
      <c r="L9" s="114"/>
      <c r="M9" s="114"/>
    </row>
  </sheetData>
  <mergeCells count="12">
    <mergeCell ref="M5:M6"/>
    <mergeCell ref="A1:M1"/>
    <mergeCell ref="A2:M2"/>
    <mergeCell ref="A3:M3"/>
    <mergeCell ref="A5:A6"/>
    <mergeCell ref="B5:B6"/>
    <mergeCell ref="C5:E5"/>
    <mergeCell ref="I5:I6"/>
    <mergeCell ref="K5:K6"/>
    <mergeCell ref="L5:L6"/>
    <mergeCell ref="F5:G5"/>
    <mergeCell ref="J5:J6"/>
  </mergeCells>
  <phoneticPr fontId="14" type="noConversion"/>
  <pageMargins left="0.41" right="0.32" top="1" bottom="1" header="0.5" footer="0.5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0"/>
  <sheetViews>
    <sheetView workbookViewId="0">
      <selection sqref="A1:M1"/>
    </sheetView>
  </sheetViews>
  <sheetFormatPr defaultColWidth="9.140625" defaultRowHeight="23.25" x14ac:dyDescent="0.5"/>
  <cols>
    <col min="1" max="1" width="5" style="112" customWidth="1"/>
    <col min="2" max="2" width="26.5703125" style="112" customWidth="1"/>
    <col min="3" max="4" width="6.5703125" style="112" customWidth="1"/>
    <col min="5" max="8" width="10.28515625" style="112" customWidth="1"/>
    <col min="9" max="10" width="14.7109375" style="112" customWidth="1"/>
    <col min="11" max="11" width="28.85546875" style="112" customWidth="1"/>
    <col min="12" max="12" width="18.5703125" style="112" customWidth="1"/>
    <col min="13" max="13" width="25.85546875" style="112" customWidth="1"/>
    <col min="14" max="16384" width="9.140625" style="112"/>
  </cols>
  <sheetData>
    <row r="1" spans="1:13" x14ac:dyDescent="0.5">
      <c r="A1" s="308" t="s">
        <v>172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</row>
    <row r="2" spans="1:13" x14ac:dyDescent="0.5">
      <c r="A2" s="308" t="s">
        <v>105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</row>
    <row r="3" spans="1:13" x14ac:dyDescent="0.5">
      <c r="A3" s="308" t="s">
        <v>139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</row>
    <row r="4" spans="1:13" x14ac:dyDescent="0.5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3" x14ac:dyDescent="0.5">
      <c r="A5" s="365" t="s">
        <v>96</v>
      </c>
      <c r="B5" s="365" t="s">
        <v>97</v>
      </c>
      <c r="C5" s="366" t="s">
        <v>98</v>
      </c>
      <c r="D5" s="366"/>
      <c r="E5" s="366"/>
      <c r="F5" s="367" t="s">
        <v>126</v>
      </c>
      <c r="G5" s="367"/>
      <c r="H5" s="189" t="s">
        <v>127</v>
      </c>
      <c r="I5" s="365" t="s">
        <v>99</v>
      </c>
      <c r="J5" s="367" t="s">
        <v>131</v>
      </c>
      <c r="K5" s="365" t="s">
        <v>100</v>
      </c>
      <c r="L5" s="365" t="s">
        <v>101</v>
      </c>
      <c r="M5" s="365" t="s">
        <v>102</v>
      </c>
    </row>
    <row r="6" spans="1:13" x14ac:dyDescent="0.5">
      <c r="A6" s="365"/>
      <c r="B6" s="365"/>
      <c r="C6" s="205" t="s">
        <v>103</v>
      </c>
      <c r="D6" s="205" t="s">
        <v>0</v>
      </c>
      <c r="E6" s="205" t="s">
        <v>104</v>
      </c>
      <c r="F6" s="187" t="s">
        <v>128</v>
      </c>
      <c r="G6" s="187" t="s">
        <v>129</v>
      </c>
      <c r="H6" s="190" t="s">
        <v>130</v>
      </c>
      <c r="I6" s="365"/>
      <c r="J6" s="367"/>
      <c r="K6" s="365"/>
      <c r="L6" s="365"/>
      <c r="M6" s="365"/>
    </row>
    <row r="7" spans="1:13" x14ac:dyDescent="0.5">
      <c r="A7" s="207">
        <v>1</v>
      </c>
      <c r="B7" s="210" t="s">
        <v>146</v>
      </c>
      <c r="C7" s="192"/>
      <c r="D7" s="192">
        <v>5</v>
      </c>
      <c r="E7" s="212" t="s">
        <v>69</v>
      </c>
      <c r="F7" s="187"/>
      <c r="G7" s="187"/>
      <c r="H7" s="190"/>
      <c r="I7" s="204"/>
      <c r="J7" s="206"/>
      <c r="K7" s="204"/>
      <c r="L7" s="204"/>
      <c r="M7" s="204"/>
    </row>
    <row r="8" spans="1:13" x14ac:dyDescent="0.5">
      <c r="A8" s="207">
        <v>2</v>
      </c>
      <c r="B8" s="210" t="s">
        <v>147</v>
      </c>
      <c r="C8" s="192"/>
      <c r="D8" s="213">
        <v>2</v>
      </c>
      <c r="E8" s="214" t="s">
        <v>69</v>
      </c>
      <c r="F8" s="187"/>
      <c r="G8" s="187"/>
      <c r="H8" s="190"/>
      <c r="I8" s="204"/>
      <c r="J8" s="206"/>
      <c r="K8" s="204"/>
      <c r="L8" s="204"/>
      <c r="M8" s="204"/>
    </row>
    <row r="9" spans="1:13" ht="23.25" customHeight="1" x14ac:dyDescent="0.5">
      <c r="A9" s="207">
        <v>3</v>
      </c>
      <c r="B9" s="215" t="s">
        <v>148</v>
      </c>
      <c r="C9" s="192"/>
      <c r="D9" s="213">
        <v>1</v>
      </c>
      <c r="E9" s="214" t="s">
        <v>69</v>
      </c>
      <c r="F9" s="192"/>
      <c r="G9" s="192"/>
      <c r="H9" s="192"/>
      <c r="I9" s="192"/>
      <c r="J9" s="192"/>
      <c r="K9" s="193"/>
      <c r="L9" s="192"/>
      <c r="M9" s="177"/>
    </row>
    <row r="10" spans="1:13" x14ac:dyDescent="0.5">
      <c r="A10" s="116" t="s">
        <v>2</v>
      </c>
      <c r="B10" s="205"/>
      <c r="C10" s="205"/>
      <c r="D10" s="205"/>
      <c r="E10" s="205"/>
      <c r="F10" s="205"/>
      <c r="G10" s="205"/>
      <c r="H10" s="205"/>
      <c r="I10" s="116"/>
      <c r="J10" s="116"/>
      <c r="K10" s="205"/>
      <c r="L10" s="205"/>
      <c r="M10" s="205"/>
    </row>
  </sheetData>
  <mergeCells count="12">
    <mergeCell ref="L5:L6"/>
    <mergeCell ref="M5:M6"/>
    <mergeCell ref="A1:M1"/>
    <mergeCell ref="A2:M2"/>
    <mergeCell ref="A3:M3"/>
    <mergeCell ref="A5:A6"/>
    <mergeCell ref="B5:B6"/>
    <mergeCell ref="C5:E5"/>
    <mergeCell ref="F5:G5"/>
    <mergeCell ref="I5:I6"/>
    <mergeCell ref="J5:J6"/>
    <mergeCell ref="K5:K6"/>
  </mergeCells>
  <pageMargins left="0.41" right="0.32" top="1" bottom="1" header="0.5" footer="0.5"/>
  <pageSetup paperSize="9" scale="8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20"/>
  <sheetViews>
    <sheetView tabSelected="1" topLeftCell="A2" workbookViewId="0">
      <selection activeCell="A12" sqref="A12:M12"/>
    </sheetView>
  </sheetViews>
  <sheetFormatPr defaultColWidth="9.140625" defaultRowHeight="23.25" x14ac:dyDescent="0.5"/>
  <cols>
    <col min="1" max="1" width="5" style="112" customWidth="1"/>
    <col min="2" max="2" width="45.140625" style="112" customWidth="1"/>
    <col min="3" max="4" width="6.5703125" style="112" customWidth="1"/>
    <col min="5" max="5" width="10.28515625" style="112" customWidth="1"/>
    <col min="6" max="6" width="9.42578125" style="112" customWidth="1"/>
    <col min="7" max="8" width="10.28515625" style="112" customWidth="1"/>
    <col min="9" max="9" width="14.7109375" style="112" customWidth="1"/>
    <col min="10" max="10" width="13.85546875" style="112" customWidth="1"/>
    <col min="11" max="11" width="25.85546875" style="112" customWidth="1"/>
    <col min="12" max="12" width="18.5703125" style="112" customWidth="1"/>
    <col min="13" max="13" width="25.85546875" style="112" customWidth="1"/>
    <col min="14" max="16384" width="9.140625" style="112"/>
  </cols>
  <sheetData>
    <row r="1" spans="1:13" x14ac:dyDescent="0.5">
      <c r="A1" s="308" t="s">
        <v>172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</row>
    <row r="2" spans="1:13" x14ac:dyDescent="0.5">
      <c r="A2" s="308" t="s">
        <v>105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</row>
    <row r="3" spans="1:13" x14ac:dyDescent="0.5">
      <c r="A3" s="308" t="s">
        <v>108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</row>
    <row r="4" spans="1:13" x14ac:dyDescent="0.5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3" x14ac:dyDescent="0.5">
      <c r="A5" s="365" t="s">
        <v>96</v>
      </c>
      <c r="B5" s="365" t="s">
        <v>97</v>
      </c>
      <c r="C5" s="366" t="s">
        <v>98</v>
      </c>
      <c r="D5" s="366"/>
      <c r="E5" s="366"/>
      <c r="F5" s="367" t="s">
        <v>126</v>
      </c>
      <c r="G5" s="367"/>
      <c r="H5" s="189" t="s">
        <v>127</v>
      </c>
      <c r="I5" s="365" t="s">
        <v>99</v>
      </c>
      <c r="J5" s="367" t="s">
        <v>131</v>
      </c>
      <c r="K5" s="365" t="s">
        <v>100</v>
      </c>
      <c r="L5" s="365" t="s">
        <v>101</v>
      </c>
      <c r="M5" s="365" t="s">
        <v>102</v>
      </c>
    </row>
    <row r="6" spans="1:13" x14ac:dyDescent="0.5">
      <c r="A6" s="365"/>
      <c r="B6" s="365"/>
      <c r="C6" s="114" t="s">
        <v>103</v>
      </c>
      <c r="D6" s="114" t="s">
        <v>0</v>
      </c>
      <c r="E6" s="114" t="s">
        <v>104</v>
      </c>
      <c r="F6" s="187" t="s">
        <v>128</v>
      </c>
      <c r="G6" s="187" t="s">
        <v>129</v>
      </c>
      <c r="H6" s="190" t="s">
        <v>130</v>
      </c>
      <c r="I6" s="365"/>
      <c r="J6" s="367"/>
      <c r="K6" s="365"/>
      <c r="L6" s="365"/>
      <c r="M6" s="365"/>
    </row>
    <row r="7" spans="1:13" ht="23.25" customHeight="1" x14ac:dyDescent="0.5">
      <c r="A7" s="115">
        <v>1</v>
      </c>
      <c r="B7" s="217" t="s">
        <v>173</v>
      </c>
      <c r="C7" s="176">
        <v>22</v>
      </c>
      <c r="D7" s="115">
        <v>6</v>
      </c>
      <c r="E7" s="198" t="s">
        <v>69</v>
      </c>
      <c r="F7" s="115"/>
      <c r="G7" s="115"/>
      <c r="H7" s="115"/>
      <c r="I7" s="115">
        <v>9</v>
      </c>
      <c r="J7" s="115">
        <v>3</v>
      </c>
      <c r="K7" s="196"/>
      <c r="L7" s="196"/>
      <c r="M7" s="199"/>
    </row>
    <row r="8" spans="1:13" ht="23.25" customHeight="1" x14ac:dyDescent="0.5">
      <c r="A8" s="115">
        <v>2</v>
      </c>
      <c r="B8" s="217" t="s">
        <v>140</v>
      </c>
      <c r="C8" s="176" t="s">
        <v>141</v>
      </c>
      <c r="D8" s="115">
        <v>5</v>
      </c>
      <c r="E8" s="198" t="s">
        <v>69</v>
      </c>
      <c r="F8" s="115"/>
      <c r="G8" s="115"/>
      <c r="H8" s="200" t="s">
        <v>142</v>
      </c>
      <c r="I8" s="115">
        <v>13</v>
      </c>
      <c r="J8" s="115">
        <v>2</v>
      </c>
      <c r="K8" s="196" t="s">
        <v>143</v>
      </c>
      <c r="L8" s="196" t="s">
        <v>144</v>
      </c>
      <c r="M8" s="199" t="s">
        <v>145</v>
      </c>
    </row>
    <row r="9" spans="1:13" ht="23.25" customHeight="1" x14ac:dyDescent="0.5">
      <c r="A9" s="115"/>
      <c r="B9" s="216"/>
      <c r="C9" s="176"/>
      <c r="D9" s="115"/>
      <c r="E9" s="198"/>
      <c r="F9" s="115"/>
      <c r="G9" s="115"/>
      <c r="H9" s="115"/>
      <c r="I9" s="115"/>
      <c r="J9" s="115"/>
      <c r="K9" s="196"/>
      <c r="L9" s="196"/>
      <c r="M9" s="199"/>
    </row>
    <row r="10" spans="1:13" x14ac:dyDescent="0.5">
      <c r="A10" s="116" t="s">
        <v>2</v>
      </c>
      <c r="B10" s="114"/>
      <c r="C10" s="114"/>
      <c r="D10" s="114"/>
      <c r="E10" s="114"/>
      <c r="F10" s="186"/>
      <c r="G10" s="186"/>
      <c r="H10" s="186"/>
      <c r="I10" s="116">
        <f>SUM(I7:I9)</f>
        <v>22</v>
      </c>
      <c r="J10" s="116"/>
      <c r="K10" s="114"/>
      <c r="L10" s="114"/>
      <c r="M10" s="114"/>
    </row>
    <row r="12" spans="1:13" x14ac:dyDescent="0.5">
      <c r="A12" s="308" t="s">
        <v>172</v>
      </c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</row>
    <row r="13" spans="1:13" x14ac:dyDescent="0.5">
      <c r="A13" s="308" t="s">
        <v>105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</row>
    <row r="14" spans="1:13" x14ac:dyDescent="0.5">
      <c r="A14" s="308" t="s">
        <v>107</v>
      </c>
      <c r="B14" s="308"/>
      <c r="C14" s="308"/>
      <c r="D14" s="308"/>
      <c r="E14" s="308"/>
      <c r="F14" s="308"/>
      <c r="G14" s="308"/>
      <c r="H14" s="308"/>
      <c r="I14" s="308"/>
      <c r="J14" s="308"/>
      <c r="K14" s="308"/>
      <c r="L14" s="308"/>
      <c r="M14" s="308"/>
    </row>
    <row r="15" spans="1:13" x14ac:dyDescent="0.5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</row>
    <row r="16" spans="1:13" x14ac:dyDescent="0.5">
      <c r="A16" s="365" t="s">
        <v>96</v>
      </c>
      <c r="B16" s="365" t="s">
        <v>97</v>
      </c>
      <c r="C16" s="366" t="s">
        <v>98</v>
      </c>
      <c r="D16" s="366"/>
      <c r="E16" s="366"/>
      <c r="F16" s="367" t="s">
        <v>126</v>
      </c>
      <c r="G16" s="367"/>
      <c r="H16" s="189" t="s">
        <v>127</v>
      </c>
      <c r="I16" s="365" t="s">
        <v>99</v>
      </c>
      <c r="J16" s="367" t="s">
        <v>131</v>
      </c>
      <c r="K16" s="365" t="s">
        <v>100</v>
      </c>
      <c r="L16" s="365" t="s">
        <v>101</v>
      </c>
      <c r="M16" s="365" t="s">
        <v>102</v>
      </c>
    </row>
    <row r="17" spans="1:13" x14ac:dyDescent="0.5">
      <c r="A17" s="365"/>
      <c r="B17" s="365"/>
      <c r="C17" s="222" t="s">
        <v>103</v>
      </c>
      <c r="D17" s="222" t="s">
        <v>0</v>
      </c>
      <c r="E17" s="222" t="s">
        <v>104</v>
      </c>
      <c r="F17" s="187" t="s">
        <v>128</v>
      </c>
      <c r="G17" s="187" t="s">
        <v>129</v>
      </c>
      <c r="H17" s="190" t="s">
        <v>130</v>
      </c>
      <c r="I17" s="365"/>
      <c r="J17" s="367"/>
      <c r="K17" s="365"/>
      <c r="L17" s="365"/>
      <c r="M17" s="365"/>
    </row>
    <row r="18" spans="1:13" x14ac:dyDescent="0.5">
      <c r="A18" s="115"/>
      <c r="B18" s="191"/>
      <c r="C18" s="192"/>
      <c r="D18" s="192"/>
      <c r="E18" s="192"/>
      <c r="F18" s="192"/>
      <c r="G18" s="192"/>
      <c r="H18" s="194"/>
      <c r="I18" s="192"/>
      <c r="J18" s="195"/>
      <c r="K18" s="196"/>
      <c r="L18" s="192"/>
      <c r="M18" s="197"/>
    </row>
    <row r="19" spans="1:13" x14ac:dyDescent="0.5">
      <c r="A19" s="115"/>
      <c r="B19" s="191"/>
      <c r="C19" s="192"/>
      <c r="D19" s="192"/>
      <c r="E19" s="192"/>
      <c r="F19" s="192"/>
      <c r="G19" s="192"/>
      <c r="H19" s="194"/>
      <c r="I19" s="192"/>
      <c r="J19" s="195"/>
      <c r="K19" s="196"/>
      <c r="L19" s="192"/>
      <c r="M19" s="197"/>
    </row>
    <row r="20" spans="1:13" x14ac:dyDescent="0.5">
      <c r="A20" s="116" t="s">
        <v>2</v>
      </c>
      <c r="B20" s="222"/>
      <c r="C20" s="222"/>
      <c r="D20" s="222"/>
      <c r="E20" s="222"/>
      <c r="F20" s="222"/>
      <c r="G20" s="222"/>
      <c r="H20" s="222"/>
      <c r="I20" s="116">
        <f>SUM(I18:I18)</f>
        <v>0</v>
      </c>
      <c r="J20" s="116"/>
      <c r="K20" s="222"/>
      <c r="L20" s="222"/>
      <c r="M20" s="222"/>
    </row>
  </sheetData>
  <mergeCells count="24">
    <mergeCell ref="A1:M1"/>
    <mergeCell ref="A2:M2"/>
    <mergeCell ref="A3:M3"/>
    <mergeCell ref="A5:A6"/>
    <mergeCell ref="B5:B6"/>
    <mergeCell ref="C5:E5"/>
    <mergeCell ref="I5:I6"/>
    <mergeCell ref="K5:K6"/>
    <mergeCell ref="L5:L6"/>
    <mergeCell ref="M5:M6"/>
    <mergeCell ref="F5:G5"/>
    <mergeCell ref="J5:J6"/>
    <mergeCell ref="A12:M12"/>
    <mergeCell ref="A13:M13"/>
    <mergeCell ref="A14:M14"/>
    <mergeCell ref="A16:A17"/>
    <mergeCell ref="B16:B17"/>
    <mergeCell ref="C16:E16"/>
    <mergeCell ref="F16:G16"/>
    <mergeCell ref="I16:I17"/>
    <mergeCell ref="J16:J17"/>
    <mergeCell ref="K16:K17"/>
    <mergeCell ref="L16:L17"/>
    <mergeCell ref="M16:M17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R23"/>
  <sheetViews>
    <sheetView topLeftCell="A8" zoomScaleNormal="100" workbookViewId="0">
      <selection activeCell="F18" sqref="F18"/>
    </sheetView>
  </sheetViews>
  <sheetFormatPr defaultColWidth="9.140625" defaultRowHeight="17.100000000000001" customHeight="1" x14ac:dyDescent="0.4"/>
  <cols>
    <col min="1" max="1" width="6.85546875" style="50" customWidth="1"/>
    <col min="2" max="2" width="11.7109375" style="50" customWidth="1"/>
    <col min="3" max="3" width="14.42578125" style="50" customWidth="1"/>
    <col min="4" max="4" width="10.42578125" style="50" customWidth="1"/>
    <col min="5" max="5" width="10.85546875" style="50" customWidth="1"/>
    <col min="6" max="6" width="10.7109375" style="50" customWidth="1"/>
    <col min="7" max="8" width="11.140625" style="50" customWidth="1"/>
    <col min="9" max="9" width="11" style="50" customWidth="1"/>
    <col min="10" max="10" width="6.85546875" style="50" customWidth="1"/>
    <col min="11" max="11" width="10.5703125" style="50" customWidth="1"/>
    <col min="12" max="12" width="9.7109375" style="50" customWidth="1"/>
    <col min="13" max="13" width="12.7109375" style="50" customWidth="1"/>
    <col min="14" max="14" width="15.5703125" style="50" bestFit="1" customWidth="1"/>
    <col min="15" max="15" width="12.5703125" style="1" customWidth="1"/>
    <col min="16" max="16" width="11" style="1" customWidth="1"/>
    <col min="17" max="17" width="13" style="1" customWidth="1"/>
    <col min="18" max="18" width="7.85546875" style="1" hidden="1" customWidth="1"/>
    <col min="19" max="16384" width="9.140625" style="1"/>
  </cols>
  <sheetData>
    <row r="1" spans="1:17" s="2" customFormat="1" ht="15.75" customHeight="1" x14ac:dyDescent="0.4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275"/>
      <c r="O1" s="16"/>
      <c r="P1" s="16"/>
    </row>
    <row r="2" spans="1:17" s="2" customFormat="1" ht="20.25" customHeight="1" x14ac:dyDescent="0.4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75"/>
      <c r="O2" s="16"/>
      <c r="P2" s="16"/>
    </row>
    <row r="3" spans="1:17" s="2" customFormat="1" ht="23.25" customHeight="1" x14ac:dyDescent="0.45">
      <c r="A3" s="40"/>
      <c r="B3" s="40"/>
      <c r="C3" s="40"/>
      <c r="D3" s="40"/>
      <c r="E3" s="313" t="s">
        <v>162</v>
      </c>
      <c r="F3" s="313"/>
      <c r="G3" s="313"/>
      <c r="H3" s="313"/>
      <c r="I3" s="313"/>
      <c r="J3" s="313"/>
      <c r="K3" s="313"/>
      <c r="L3" s="40"/>
      <c r="M3" s="40"/>
      <c r="N3" s="275"/>
      <c r="O3" s="16"/>
      <c r="P3" s="16"/>
    </row>
    <row r="4" spans="1:17" s="3" customFormat="1" ht="21" customHeight="1" x14ac:dyDescent="0.45">
      <c r="A4" s="323" t="s">
        <v>159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17"/>
      <c r="P4" s="17"/>
    </row>
    <row r="5" spans="1:17" ht="20.25" customHeight="1" x14ac:dyDescent="0.5">
      <c r="A5" s="276"/>
      <c r="B5" s="276"/>
      <c r="C5" s="276"/>
      <c r="I5" s="276"/>
      <c r="J5" s="276"/>
      <c r="N5" s="97" t="s">
        <v>18</v>
      </c>
      <c r="O5" s="5"/>
      <c r="P5" s="5"/>
    </row>
    <row r="6" spans="1:17" s="8" customFormat="1" ht="23.25" customHeight="1" x14ac:dyDescent="0.45">
      <c r="A6" s="296" t="s">
        <v>0</v>
      </c>
      <c r="B6" s="304" t="s">
        <v>3</v>
      </c>
      <c r="C6" s="86" t="s">
        <v>15</v>
      </c>
      <c r="D6" s="320" t="s">
        <v>45</v>
      </c>
      <c r="E6" s="321"/>
      <c r="F6" s="321"/>
      <c r="G6" s="321"/>
      <c r="H6" s="321"/>
      <c r="I6" s="321"/>
      <c r="J6" s="321"/>
      <c r="K6" s="321"/>
      <c r="L6" s="321"/>
      <c r="M6" s="322"/>
      <c r="N6" s="272" t="s">
        <v>15</v>
      </c>
      <c r="O6" s="7"/>
    </row>
    <row r="7" spans="1:17" s="8" customFormat="1" ht="21.75" customHeight="1" x14ac:dyDescent="0.45">
      <c r="A7" s="297"/>
      <c r="B7" s="311"/>
      <c r="C7" s="95" t="s">
        <v>16</v>
      </c>
      <c r="D7" s="324" t="s">
        <v>19</v>
      </c>
      <c r="E7" s="325"/>
      <c r="F7" s="325"/>
      <c r="G7" s="325"/>
      <c r="H7" s="325"/>
      <c r="I7" s="326"/>
      <c r="J7" s="318" t="s">
        <v>48</v>
      </c>
      <c r="K7" s="324" t="s">
        <v>61</v>
      </c>
      <c r="L7" s="327"/>
      <c r="M7" s="316" t="s">
        <v>49</v>
      </c>
      <c r="N7" s="273" t="s">
        <v>39</v>
      </c>
      <c r="O7" s="7"/>
    </row>
    <row r="8" spans="1:17" s="8" customFormat="1" ht="20.25" customHeight="1" x14ac:dyDescent="0.45">
      <c r="A8" s="298"/>
      <c r="B8" s="307"/>
      <c r="C8" s="96" t="s">
        <v>17</v>
      </c>
      <c r="D8" s="14" t="s">
        <v>20</v>
      </c>
      <c r="E8" s="15" t="s">
        <v>21</v>
      </c>
      <c r="F8" s="28" t="s">
        <v>22</v>
      </c>
      <c r="G8" s="28" t="s">
        <v>23</v>
      </c>
      <c r="H8" s="15" t="s">
        <v>62</v>
      </c>
      <c r="I8" s="12" t="s">
        <v>63</v>
      </c>
      <c r="J8" s="319"/>
      <c r="K8" s="15" t="s">
        <v>60</v>
      </c>
      <c r="L8" s="274" t="s">
        <v>51</v>
      </c>
      <c r="M8" s="317"/>
      <c r="N8" s="277" t="s">
        <v>50</v>
      </c>
      <c r="O8" s="9"/>
    </row>
    <row r="9" spans="1:17" s="8" customFormat="1" ht="20.25" customHeight="1" x14ac:dyDescent="0.45">
      <c r="A9" s="223">
        <v>1</v>
      </c>
      <c r="B9" s="223" t="s">
        <v>69</v>
      </c>
      <c r="C9" s="237">
        <v>2047</v>
      </c>
      <c r="D9" s="192">
        <f>ข้าว!D9</f>
        <v>8</v>
      </c>
      <c r="E9" s="238">
        <f>ยางพารา!C9</f>
        <v>1301</v>
      </c>
      <c r="F9" s="292">
        <f>ทุเรียน!C9+ทุเรียน1!M7+'มังคุด, เงาะ'!C7+'มังคุด, เงาะ'!M7+กล้วยหิน!C7+'มะนาว,กาแฟ'!C7+'มะนาว,กาแฟ'!M7</f>
        <v>103.5</v>
      </c>
      <c r="G9" s="292">
        <f>'มะพร้าวแก่, สะตอ'!C9+'มะพร้าวแก่, สะตอ'!M9+'ปาล์มน้ำมัน,ไผ่'!C9+'ปาล์มน้ำมัน,ไผ่'!M9</f>
        <v>58</v>
      </c>
      <c r="H9" s="238">
        <f>'ถั่วฝักยาว, แตงกวา'!C9+'ถั่วฝักยาว, แตงกวา'!M9+'ผักบุ้งจีน,ข้าวโพดหวาน'!C9+'ผักบุ้งจีน,ข้าวโพดหวาน'!M9</f>
        <v>0</v>
      </c>
      <c r="I9" s="239">
        <f>อ้อยเคี้ยว!C9</f>
        <v>0</v>
      </c>
      <c r="J9" s="233">
        <f>SUM(D9:I9)</f>
        <v>1470.5</v>
      </c>
      <c r="K9" s="239">
        <v>17</v>
      </c>
      <c r="L9" s="240">
        <v>20</v>
      </c>
      <c r="M9" s="239">
        <f>SUM(K9:L9)</f>
        <v>37</v>
      </c>
      <c r="N9" s="239">
        <f>C9-(J9+M9)</f>
        <v>539.5</v>
      </c>
      <c r="O9" s="9"/>
      <c r="P9" s="9"/>
      <c r="Q9" s="241"/>
    </row>
    <row r="10" spans="1:17" s="8" customFormat="1" ht="20.25" customHeight="1" x14ac:dyDescent="0.45">
      <c r="A10" s="223">
        <v>2</v>
      </c>
      <c r="B10" s="223" t="s">
        <v>70</v>
      </c>
      <c r="C10" s="237">
        <v>1642</v>
      </c>
      <c r="D10" s="192">
        <f>ข้าว!D10</f>
        <v>0</v>
      </c>
      <c r="E10" s="238">
        <f>ยางพารา!C10</f>
        <v>754</v>
      </c>
      <c r="F10" s="295">
        <f>ทุเรียน!C10+ทุเรียน1!M8+'มังคุด, เงาะ'!C8+'มังคุด, เงาะ'!M8+กล้วยหิน!C8+'มะนาว,กาแฟ'!C8+'มะนาว,กาแฟ'!M8</f>
        <v>106.75</v>
      </c>
      <c r="G10" s="295">
        <f>'มะพร้าวแก่, สะตอ'!C10+'มะพร้าวแก่, สะตอ'!M10+'ปาล์มน้ำมัน,ไผ่'!C10+'ปาล์มน้ำมัน,ไผ่'!M10</f>
        <v>32</v>
      </c>
      <c r="H10" s="238">
        <f>'ถั่วฝักยาว, แตงกวา'!C10+'ถั่วฝักยาว, แตงกวา'!M10+'ผักบุ้งจีน,ข้าวโพดหวาน'!C10+'ผักบุ้งจีน,ข้าวโพดหวาน'!M10</f>
        <v>25</v>
      </c>
      <c r="I10" s="239">
        <f>อ้อยเคี้ยว!C10</f>
        <v>0</v>
      </c>
      <c r="J10" s="233">
        <f t="shared" ref="J10:J14" si="0">SUM(D10:I10)</f>
        <v>917.75</v>
      </c>
      <c r="K10" s="239">
        <v>37</v>
      </c>
      <c r="L10" s="240">
        <v>52</v>
      </c>
      <c r="M10" s="239">
        <f t="shared" ref="M10:M14" si="1">SUM(K10:L10)</f>
        <v>89</v>
      </c>
      <c r="N10" s="239">
        <f t="shared" ref="N10:N13" si="2">C10-(J10+M10)</f>
        <v>635.25</v>
      </c>
      <c r="O10" s="9"/>
      <c r="P10" s="9"/>
    </row>
    <row r="11" spans="1:17" s="8" customFormat="1" ht="20.25" customHeight="1" x14ac:dyDescent="0.45">
      <c r="A11" s="223">
        <v>3</v>
      </c>
      <c r="B11" s="223" t="s">
        <v>71</v>
      </c>
      <c r="C11" s="237">
        <v>1465</v>
      </c>
      <c r="D11" s="192" t="str">
        <f>ข้าว!D11</f>
        <v xml:space="preserve"> -</v>
      </c>
      <c r="E11" s="238">
        <f>ยางพารา!C11</f>
        <v>750</v>
      </c>
      <c r="F11" s="295">
        <f>ทุเรียน!C11+ทุเรียน1!M9+'มังคุด, เงาะ'!C9+'มังคุด, เงาะ'!M9+กล้วยหิน!C9+'มะนาว,กาแฟ'!C9+'มะนาว,กาแฟ'!M9</f>
        <v>139.25</v>
      </c>
      <c r="G11" s="295">
        <f>'มะพร้าวแก่, สะตอ'!C11+'มะพร้าวแก่, สะตอ'!M11+'ปาล์มน้ำมัน,ไผ่'!C11+'ปาล์มน้ำมัน,ไผ่'!M11</f>
        <v>68</v>
      </c>
      <c r="H11" s="238">
        <f>'ถั่วฝักยาว, แตงกวา'!C11+'ถั่วฝักยาว, แตงกวา'!M11+'ผักบุ้งจีน,ข้าวโพดหวาน'!C11+'ผักบุ้งจีน,ข้าวโพดหวาน'!M11</f>
        <v>125</v>
      </c>
      <c r="I11" s="239">
        <f>อ้อยเคี้ยว!C11</f>
        <v>0</v>
      </c>
      <c r="J11" s="233">
        <f t="shared" si="0"/>
        <v>1082.25</v>
      </c>
      <c r="K11" s="239">
        <v>21</v>
      </c>
      <c r="L11" s="240">
        <v>32</v>
      </c>
      <c r="M11" s="239">
        <f t="shared" si="1"/>
        <v>53</v>
      </c>
      <c r="N11" s="239">
        <f t="shared" si="2"/>
        <v>329.75</v>
      </c>
      <c r="O11" s="9"/>
      <c r="P11" s="9"/>
    </row>
    <row r="12" spans="1:17" s="8" customFormat="1" ht="20.25" customHeight="1" x14ac:dyDescent="0.45">
      <c r="A12" s="223">
        <v>4</v>
      </c>
      <c r="B12" s="223" t="s">
        <v>72</v>
      </c>
      <c r="C12" s="237">
        <v>1341</v>
      </c>
      <c r="D12" s="192">
        <f>ข้าว!D12</f>
        <v>0</v>
      </c>
      <c r="E12" s="238">
        <f>ยางพารา!C12</f>
        <v>950</v>
      </c>
      <c r="F12" s="295">
        <f>ทุเรียน!C12+ทุเรียน1!M10+'มังคุด, เงาะ'!C10+'มังคุด, เงาะ'!M10+กล้วยหิน!C10+'มะนาว,กาแฟ'!C10+'มะนาว,กาแฟ'!M10</f>
        <v>47.75</v>
      </c>
      <c r="G12" s="295">
        <f>'มะพร้าวแก่, สะตอ'!C12+'มะพร้าวแก่, สะตอ'!M12+'ปาล์มน้ำมัน,ไผ่'!C12+'ปาล์มน้ำมัน,ไผ่'!M12</f>
        <v>67</v>
      </c>
      <c r="H12" s="238">
        <f>'ถั่วฝักยาว, แตงกวา'!C12+'ถั่วฝักยาว, แตงกวา'!M12+'ผักบุ้งจีน,ข้าวโพดหวาน'!C12+'ผักบุ้งจีน,ข้าวโพดหวาน'!M12</f>
        <v>9</v>
      </c>
      <c r="I12" s="239">
        <f>อ้อยเคี้ยว!C12</f>
        <v>0</v>
      </c>
      <c r="J12" s="233">
        <f t="shared" si="0"/>
        <v>1073.75</v>
      </c>
      <c r="K12" s="239">
        <v>11</v>
      </c>
      <c r="L12" s="240">
        <v>39</v>
      </c>
      <c r="M12" s="239">
        <f t="shared" si="1"/>
        <v>50</v>
      </c>
      <c r="N12" s="239">
        <f t="shared" si="2"/>
        <v>217.25</v>
      </c>
      <c r="O12" s="9"/>
      <c r="P12" s="9"/>
    </row>
    <row r="13" spans="1:17" s="8" customFormat="1" ht="20.25" customHeight="1" x14ac:dyDescent="0.45">
      <c r="A13" s="223">
        <v>5</v>
      </c>
      <c r="B13" s="223" t="s">
        <v>73</v>
      </c>
      <c r="C13" s="237">
        <v>1196</v>
      </c>
      <c r="D13" s="192">
        <f>ข้าว!D13</f>
        <v>4</v>
      </c>
      <c r="E13" s="238">
        <f>ยางพารา!C13</f>
        <v>750</v>
      </c>
      <c r="F13" s="295">
        <f>ทุเรียน!C13+ทุเรียน1!M11+'มังคุด, เงาะ'!C11+'มังคุด, เงาะ'!M11+กล้วยหิน!C11+'มะนาว,กาแฟ'!C11+'มะนาว,กาแฟ'!M11</f>
        <v>34.75</v>
      </c>
      <c r="G13" s="295">
        <f>'มะพร้าวแก่, สะตอ'!C13+'มะพร้าวแก่, สะตอ'!M13+'ปาล์มน้ำมัน,ไผ่'!C13+'ปาล์มน้ำมัน,ไผ่'!M13</f>
        <v>97</v>
      </c>
      <c r="H13" s="238">
        <f>'ถั่วฝักยาว, แตงกวา'!C13+'ถั่วฝักยาว, แตงกวา'!M13+'ผักบุ้งจีน,ข้าวโพดหวาน'!C13+'ผักบุ้งจีน,ข้าวโพดหวาน'!M13</f>
        <v>7</v>
      </c>
      <c r="I13" s="239">
        <f>อ้อยเคี้ยว!C13</f>
        <v>0</v>
      </c>
      <c r="J13" s="233">
        <f t="shared" si="0"/>
        <v>892.75</v>
      </c>
      <c r="K13" s="239">
        <v>20</v>
      </c>
      <c r="L13" s="240">
        <v>32</v>
      </c>
      <c r="M13" s="239">
        <f t="shared" si="1"/>
        <v>52</v>
      </c>
      <c r="N13" s="239">
        <f t="shared" si="2"/>
        <v>251.25</v>
      </c>
      <c r="O13" s="9"/>
      <c r="P13" s="9"/>
    </row>
    <row r="14" spans="1:17" s="8" customFormat="1" ht="20.25" customHeight="1" x14ac:dyDescent="0.45">
      <c r="A14" s="223">
        <v>6</v>
      </c>
      <c r="B14" s="223" t="s">
        <v>74</v>
      </c>
      <c r="C14" s="237">
        <v>1116</v>
      </c>
      <c r="D14" s="192">
        <f>ข้าว!D14</f>
        <v>0</v>
      </c>
      <c r="E14" s="238">
        <f>ยางพารา!C14</f>
        <v>850</v>
      </c>
      <c r="F14" s="294">
        <f>ทุเรียน!C14+ทุเรียน1!M12+'มังคุด, เงาะ'!C12+'มังคุด, เงาะ'!M12+กล้วยหิน!C12+'มะนาว,กาแฟ'!C12+'มะนาว,กาแฟ'!M12</f>
        <v>16</v>
      </c>
      <c r="G14" s="293">
        <f>'มะพร้าวแก่, สะตอ'!C14+'มะพร้าวแก่, สะตอ'!M14+'ปาล์มน้ำมัน,ไผ่'!C14+'ปาล์มน้ำมัน,ไผ่'!M14</f>
        <v>25</v>
      </c>
      <c r="H14" s="238">
        <f>'ถั่วฝักยาว, แตงกวา'!C14+'ถั่วฝักยาว, แตงกวา'!M14+'ผักบุ้งจีน,ข้าวโพดหวาน'!C14+'ผักบุ้งจีน,ข้าวโพดหวาน'!M14</f>
        <v>0</v>
      </c>
      <c r="I14" s="239">
        <f>อ้อยเคี้ยว!C14</f>
        <v>0</v>
      </c>
      <c r="J14" s="233">
        <f t="shared" si="0"/>
        <v>891</v>
      </c>
      <c r="K14" s="239">
        <v>6</v>
      </c>
      <c r="L14" s="240">
        <v>16</v>
      </c>
      <c r="M14" s="239">
        <f t="shared" si="1"/>
        <v>22</v>
      </c>
      <c r="N14" s="239">
        <f>C14-(J14+M14)</f>
        <v>203</v>
      </c>
      <c r="O14" s="9"/>
      <c r="P14" s="9"/>
    </row>
    <row r="15" spans="1:17" s="8" customFormat="1" ht="17.100000000000001" customHeight="1" x14ac:dyDescent="0.45">
      <c r="A15" s="314" t="s">
        <v>2</v>
      </c>
      <c r="B15" s="315"/>
      <c r="C15" s="278">
        <f>SUM(C9:C14)</f>
        <v>8807</v>
      </c>
      <c r="D15" s="278">
        <f t="shared" ref="D15:M15" si="3">SUM(D9:D14)</f>
        <v>12</v>
      </c>
      <c r="E15" s="278">
        <f t="shared" si="3"/>
        <v>5355</v>
      </c>
      <c r="F15" s="278">
        <f>SUM(F9:F14)</f>
        <v>448</v>
      </c>
      <c r="G15" s="278">
        <f t="shared" si="3"/>
        <v>347</v>
      </c>
      <c r="H15" s="278">
        <f t="shared" si="3"/>
        <v>166</v>
      </c>
      <c r="I15" s="278">
        <f>SUM(I9:I14)</f>
        <v>0</v>
      </c>
      <c r="J15" s="279">
        <f>SUM(J9:J14)</f>
        <v>6328</v>
      </c>
      <c r="K15" s="278">
        <f t="shared" si="3"/>
        <v>112</v>
      </c>
      <c r="L15" s="278">
        <f t="shared" si="3"/>
        <v>191</v>
      </c>
      <c r="M15" s="278">
        <f t="shared" si="3"/>
        <v>303</v>
      </c>
      <c r="N15" s="278">
        <f>SUM(N9:N14)</f>
        <v>2176</v>
      </c>
      <c r="O15" s="9"/>
      <c r="P15" s="9"/>
    </row>
    <row r="16" spans="1:17" s="8" customFormat="1" ht="17.100000000000001" customHeight="1" x14ac:dyDescent="0.45">
      <c r="A16" s="27"/>
      <c r="B16" s="27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9"/>
      <c r="P16" s="9"/>
    </row>
    <row r="17" spans="1:16" ht="17.100000000000001" customHeight="1" x14ac:dyDescent="0.4">
      <c r="A17" s="100"/>
      <c r="B17" s="100"/>
      <c r="K17" s="100"/>
      <c r="L17" s="100"/>
      <c r="P17" s="242"/>
    </row>
    <row r="18" spans="1:16" ht="21" customHeight="1" x14ac:dyDescent="0.5">
      <c r="J18" s="106" t="s">
        <v>64</v>
      </c>
      <c r="K18" s="105" t="s">
        <v>65</v>
      </c>
      <c r="L18" s="108"/>
      <c r="M18" s="107" t="s">
        <v>66</v>
      </c>
    </row>
    <row r="19" spans="1:16" ht="22.5" customHeight="1" x14ac:dyDescent="0.5">
      <c r="I19" s="281"/>
      <c r="J19" s="107"/>
      <c r="K19" s="105" t="s">
        <v>152</v>
      </c>
      <c r="L19" s="108"/>
      <c r="M19" s="108"/>
    </row>
    <row r="20" spans="1:16" ht="22.5" customHeight="1" x14ac:dyDescent="0.5">
      <c r="J20" s="106" t="s">
        <v>67</v>
      </c>
      <c r="K20" s="105" t="s">
        <v>150</v>
      </c>
      <c r="L20" s="108"/>
      <c r="M20" s="108"/>
      <c r="P20" s="5"/>
    </row>
    <row r="21" spans="1:16" ht="17.100000000000001" customHeight="1" x14ac:dyDescent="0.4">
      <c r="G21" s="282"/>
      <c r="H21" s="282"/>
      <c r="O21" s="4"/>
    </row>
    <row r="23" spans="1:16" ht="17.100000000000001" customHeight="1" x14ac:dyDescent="0.5">
      <c r="A23" s="276"/>
      <c r="B23" s="276"/>
    </row>
  </sheetData>
  <mergeCells count="10">
    <mergeCell ref="E3:K3"/>
    <mergeCell ref="A15:B15"/>
    <mergeCell ref="M7:M8"/>
    <mergeCell ref="J7:J8"/>
    <mergeCell ref="D6:M6"/>
    <mergeCell ref="A4:N4"/>
    <mergeCell ref="A6:A8"/>
    <mergeCell ref="D7:I7"/>
    <mergeCell ref="K7:L7"/>
    <mergeCell ref="B6:B8"/>
  </mergeCells>
  <phoneticPr fontId="0" type="noConversion"/>
  <pageMargins left="0.47244094488188981" right="0" top="0.39370078740157483" bottom="0.39370078740157483" header="0.51181102362204722" footer="0.31496062992125984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T19"/>
  <sheetViews>
    <sheetView topLeftCell="A3" workbookViewId="0">
      <selection activeCell="F3" sqref="F3:P3"/>
    </sheetView>
  </sheetViews>
  <sheetFormatPr defaultColWidth="9.140625" defaultRowHeight="21" x14ac:dyDescent="0.45"/>
  <cols>
    <col min="1" max="1" width="4.28515625" style="39" bestFit="1" customWidth="1"/>
    <col min="2" max="2" width="8.140625" style="39" bestFit="1" customWidth="1"/>
    <col min="3" max="4" width="10.28515625" style="39" customWidth="1"/>
    <col min="5" max="5" width="10.140625" style="39" bestFit="1" customWidth="1"/>
    <col min="6" max="6" width="9.28515625" style="39" bestFit="1" customWidth="1"/>
    <col min="7" max="7" width="12.140625" style="39" customWidth="1"/>
    <col min="8" max="8" width="9.42578125" style="39" customWidth="1"/>
    <col min="9" max="9" width="11.5703125" style="39" bestFit="1" customWidth="1"/>
    <col min="10" max="10" width="3.85546875" style="39" customWidth="1"/>
    <col min="11" max="11" width="4.28515625" style="39" bestFit="1" customWidth="1"/>
    <col min="12" max="12" width="9" style="39" customWidth="1"/>
    <col min="13" max="13" width="8.5703125" style="39" customWidth="1"/>
    <col min="14" max="14" width="11.7109375" style="39" customWidth="1"/>
    <col min="15" max="16" width="10.28515625" style="39" customWidth="1"/>
    <col min="17" max="17" width="9.85546875" style="39" customWidth="1"/>
    <col min="18" max="18" width="11.85546875" style="39" customWidth="1"/>
    <col min="19" max="19" width="9.28515625" style="39" customWidth="1"/>
    <col min="20" max="20" width="11.5703125" style="39" bestFit="1" customWidth="1"/>
    <col min="21" max="16384" width="9.140625" style="39"/>
  </cols>
  <sheetData>
    <row r="1" spans="1:20" ht="21" customHeight="1" x14ac:dyDescent="0.45"/>
    <row r="2" spans="1:20" ht="21" customHeight="1" x14ac:dyDescent="0.45"/>
    <row r="3" spans="1:20" s="40" customFormat="1" ht="23.25" customHeight="1" x14ac:dyDescent="0.5">
      <c r="E3" s="41" t="s">
        <v>24</v>
      </c>
      <c r="F3" s="308" t="s">
        <v>163</v>
      </c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42"/>
      <c r="R3" s="7"/>
    </row>
    <row r="4" spans="1:20" s="43" customFormat="1" ht="20.25" customHeight="1" x14ac:dyDescent="0.45">
      <c r="C4" s="44" t="s">
        <v>13</v>
      </c>
      <c r="D4" s="44"/>
      <c r="E4" s="44"/>
      <c r="F4" s="329" t="s">
        <v>76</v>
      </c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45"/>
      <c r="R4" s="45"/>
    </row>
    <row r="5" spans="1:20" s="43" customFormat="1" ht="17.25" customHeight="1" x14ac:dyDescent="0.45">
      <c r="C5" s="44"/>
      <c r="D5" s="44"/>
      <c r="E5" s="44"/>
      <c r="H5" s="46"/>
      <c r="I5" s="46"/>
      <c r="J5" s="46"/>
      <c r="K5" s="46"/>
      <c r="L5" s="45"/>
      <c r="M5" s="45"/>
      <c r="N5" s="45"/>
      <c r="O5" s="45"/>
      <c r="P5" s="45"/>
      <c r="Q5" s="45"/>
      <c r="R5" s="45"/>
      <c r="T5" s="47" t="s">
        <v>38</v>
      </c>
    </row>
    <row r="6" spans="1:20" s="50" customFormat="1" ht="18.75" customHeight="1" x14ac:dyDescent="0.5">
      <c r="A6" s="18"/>
      <c r="B6" s="92"/>
      <c r="C6" s="98"/>
      <c r="D6" s="104"/>
      <c r="E6" s="328" t="s">
        <v>136</v>
      </c>
      <c r="F6" s="328"/>
      <c r="G6" s="328"/>
      <c r="H6" s="328"/>
      <c r="I6" s="99"/>
      <c r="J6" s="100"/>
      <c r="K6" s="18"/>
      <c r="L6" s="92"/>
      <c r="M6" s="330" t="s">
        <v>41</v>
      </c>
      <c r="N6" s="328"/>
      <c r="O6" s="328"/>
      <c r="P6" s="328"/>
      <c r="Q6" s="328"/>
      <c r="R6" s="328"/>
      <c r="S6" s="328"/>
      <c r="T6" s="331"/>
    </row>
    <row r="7" spans="1:20" x14ac:dyDescent="0.45">
      <c r="A7" s="51" t="s">
        <v>0</v>
      </c>
      <c r="B7" s="51" t="s">
        <v>3</v>
      </c>
      <c r="C7" s="52" t="s">
        <v>25</v>
      </c>
      <c r="D7" s="18" t="s">
        <v>110</v>
      </c>
      <c r="E7" s="18" t="s">
        <v>28</v>
      </c>
      <c r="F7" s="18" t="s">
        <v>30</v>
      </c>
      <c r="G7" s="18" t="s">
        <v>36</v>
      </c>
      <c r="H7" s="18" t="s">
        <v>32</v>
      </c>
      <c r="I7" s="101" t="s">
        <v>34</v>
      </c>
      <c r="J7" s="60"/>
      <c r="K7" s="51" t="s">
        <v>0</v>
      </c>
      <c r="L7" s="51" t="s">
        <v>3</v>
      </c>
      <c r="M7" s="52" t="s">
        <v>25</v>
      </c>
      <c r="N7" s="18" t="s">
        <v>110</v>
      </c>
      <c r="O7" s="51" t="s">
        <v>27</v>
      </c>
      <c r="P7" s="51" t="s">
        <v>28</v>
      </c>
      <c r="Q7" s="51" t="s">
        <v>30</v>
      </c>
      <c r="R7" s="51" t="s">
        <v>36</v>
      </c>
      <c r="S7" s="51" t="s">
        <v>32</v>
      </c>
      <c r="T7" s="51" t="s">
        <v>34</v>
      </c>
    </row>
    <row r="8" spans="1:20" x14ac:dyDescent="0.45">
      <c r="A8" s="102"/>
      <c r="B8" s="103"/>
      <c r="C8" s="57" t="s">
        <v>26</v>
      </c>
      <c r="D8" s="58" t="s">
        <v>26</v>
      </c>
      <c r="E8" s="58" t="s">
        <v>29</v>
      </c>
      <c r="F8" s="58" t="s">
        <v>31</v>
      </c>
      <c r="G8" s="58" t="s">
        <v>35</v>
      </c>
      <c r="H8" s="58" t="s">
        <v>33</v>
      </c>
      <c r="I8" s="59" t="s">
        <v>1</v>
      </c>
      <c r="J8" s="60"/>
      <c r="K8" s="102"/>
      <c r="L8" s="103"/>
      <c r="M8" s="58" t="s">
        <v>26</v>
      </c>
      <c r="N8" s="57" t="s">
        <v>26</v>
      </c>
      <c r="O8" s="58" t="s">
        <v>26</v>
      </c>
      <c r="P8" s="58" t="s">
        <v>29</v>
      </c>
      <c r="Q8" s="58" t="s">
        <v>31</v>
      </c>
      <c r="R8" s="58" t="s">
        <v>35</v>
      </c>
      <c r="S8" s="58" t="s">
        <v>33</v>
      </c>
      <c r="T8" s="58" t="s">
        <v>1</v>
      </c>
    </row>
    <row r="9" spans="1:20" s="60" customFormat="1" x14ac:dyDescent="0.45">
      <c r="A9" s="30">
        <v>1</v>
      </c>
      <c r="B9" s="30" t="s">
        <v>69</v>
      </c>
      <c r="C9" s="23">
        <v>1301</v>
      </c>
      <c r="D9" s="23">
        <v>852</v>
      </c>
      <c r="E9" s="23">
        <v>240</v>
      </c>
      <c r="F9" s="75">
        <f>(D9*E9)/1000</f>
        <v>204.48</v>
      </c>
      <c r="G9" s="23">
        <v>40</v>
      </c>
      <c r="H9" s="23">
        <f t="shared" ref="H9:H14" si="0">(F9*G9)/1000</f>
        <v>8.1791999999999998</v>
      </c>
      <c r="I9" s="23">
        <v>185</v>
      </c>
      <c r="K9" s="74"/>
      <c r="L9" s="74"/>
      <c r="M9" s="74"/>
      <c r="N9" s="74"/>
      <c r="O9" s="74"/>
      <c r="P9" s="74"/>
      <c r="Q9" s="74"/>
      <c r="R9" s="74"/>
      <c r="S9" s="84"/>
      <c r="T9" s="74"/>
    </row>
    <row r="10" spans="1:20" s="62" customFormat="1" x14ac:dyDescent="0.45">
      <c r="A10" s="31">
        <v>2</v>
      </c>
      <c r="B10" s="31" t="s">
        <v>70</v>
      </c>
      <c r="C10" s="61">
        <v>754</v>
      </c>
      <c r="D10" s="61">
        <v>653</v>
      </c>
      <c r="E10" s="61">
        <v>240</v>
      </c>
      <c r="F10" s="75">
        <f t="shared" ref="F10:F14" si="1">(D10*E10)/1000</f>
        <v>156.72</v>
      </c>
      <c r="G10" s="23">
        <v>40</v>
      </c>
      <c r="H10" s="23">
        <f t="shared" si="0"/>
        <v>6.2688000000000006</v>
      </c>
      <c r="I10" s="61">
        <v>101</v>
      </c>
      <c r="K10" s="61"/>
      <c r="L10" s="61"/>
      <c r="M10" s="61"/>
      <c r="N10" s="61"/>
      <c r="O10" s="61"/>
      <c r="P10" s="61"/>
      <c r="Q10" s="77"/>
      <c r="R10" s="61"/>
      <c r="S10" s="77"/>
      <c r="T10" s="61"/>
    </row>
    <row r="11" spans="1:20" s="62" customFormat="1" x14ac:dyDescent="0.45">
      <c r="A11" s="31">
        <v>3</v>
      </c>
      <c r="B11" s="31" t="s">
        <v>71</v>
      </c>
      <c r="C11" s="61">
        <v>750</v>
      </c>
      <c r="D11" s="61">
        <v>651</v>
      </c>
      <c r="E11" s="61">
        <v>240</v>
      </c>
      <c r="F11" s="75">
        <f t="shared" si="1"/>
        <v>156.24</v>
      </c>
      <c r="G11" s="23">
        <v>40</v>
      </c>
      <c r="H11" s="23">
        <f t="shared" si="0"/>
        <v>6.2496</v>
      </c>
      <c r="I11" s="61">
        <v>81</v>
      </c>
      <c r="K11" s="61"/>
      <c r="L11" s="61"/>
      <c r="M11" s="61"/>
      <c r="N11" s="61"/>
      <c r="O11" s="61"/>
      <c r="P11" s="61"/>
      <c r="Q11" s="23"/>
      <c r="R11" s="61"/>
      <c r="S11" s="77"/>
      <c r="T11" s="61"/>
    </row>
    <row r="12" spans="1:20" s="62" customFormat="1" x14ac:dyDescent="0.45">
      <c r="A12" s="31">
        <v>4</v>
      </c>
      <c r="B12" s="31" t="s">
        <v>72</v>
      </c>
      <c r="C12" s="61">
        <v>950</v>
      </c>
      <c r="D12" s="61">
        <v>745</v>
      </c>
      <c r="E12" s="61">
        <v>240</v>
      </c>
      <c r="F12" s="75">
        <f t="shared" si="1"/>
        <v>178.8</v>
      </c>
      <c r="G12" s="23">
        <v>40</v>
      </c>
      <c r="H12" s="23">
        <f t="shared" si="0"/>
        <v>7.1520000000000001</v>
      </c>
      <c r="I12" s="61">
        <v>131</v>
      </c>
      <c r="K12" s="61"/>
      <c r="L12" s="61"/>
      <c r="M12" s="61"/>
      <c r="N12" s="61"/>
      <c r="O12" s="61"/>
      <c r="P12" s="61"/>
      <c r="Q12" s="23"/>
      <c r="R12" s="61"/>
      <c r="S12" s="77"/>
      <c r="T12" s="61"/>
    </row>
    <row r="13" spans="1:20" s="62" customFormat="1" x14ac:dyDescent="0.45">
      <c r="A13" s="31">
        <v>5</v>
      </c>
      <c r="B13" s="31" t="s">
        <v>73</v>
      </c>
      <c r="C13" s="61">
        <v>750</v>
      </c>
      <c r="D13" s="61">
        <v>650</v>
      </c>
      <c r="E13" s="61">
        <v>240</v>
      </c>
      <c r="F13" s="75">
        <f t="shared" si="1"/>
        <v>156</v>
      </c>
      <c r="G13" s="23">
        <v>40</v>
      </c>
      <c r="H13" s="23">
        <f t="shared" si="0"/>
        <v>6.24</v>
      </c>
      <c r="I13" s="61">
        <v>105</v>
      </c>
      <c r="K13" s="61"/>
      <c r="L13" s="61"/>
      <c r="M13" s="61"/>
      <c r="N13" s="61"/>
      <c r="O13" s="61"/>
      <c r="P13" s="61"/>
      <c r="Q13" s="77"/>
      <c r="R13" s="61"/>
      <c r="S13" s="77"/>
      <c r="T13" s="61"/>
    </row>
    <row r="14" spans="1:20" s="62" customFormat="1" x14ac:dyDescent="0.45">
      <c r="A14" s="31">
        <v>6</v>
      </c>
      <c r="B14" s="31" t="s">
        <v>74</v>
      </c>
      <c r="C14" s="61">
        <v>850</v>
      </c>
      <c r="D14" s="61">
        <v>750</v>
      </c>
      <c r="E14" s="61">
        <v>240</v>
      </c>
      <c r="F14" s="75">
        <f t="shared" si="1"/>
        <v>180</v>
      </c>
      <c r="G14" s="23">
        <v>40</v>
      </c>
      <c r="H14" s="23">
        <f t="shared" si="0"/>
        <v>7.2</v>
      </c>
      <c r="I14" s="61">
        <v>72</v>
      </c>
      <c r="K14" s="61"/>
      <c r="L14" s="61"/>
      <c r="M14" s="61"/>
      <c r="N14" s="61"/>
      <c r="O14" s="61"/>
      <c r="P14" s="61"/>
      <c r="Q14" s="77"/>
      <c r="R14" s="61"/>
      <c r="S14" s="77"/>
      <c r="T14" s="61"/>
    </row>
    <row r="15" spans="1:20" x14ac:dyDescent="0.45">
      <c r="A15" s="330" t="s">
        <v>2</v>
      </c>
      <c r="B15" s="331"/>
      <c r="C15" s="76">
        <f>SUM(C9:C14)</f>
        <v>5355</v>
      </c>
      <c r="D15" s="76">
        <f>SUM(D9:D14)</f>
        <v>4301</v>
      </c>
      <c r="E15" s="76">
        <v>240</v>
      </c>
      <c r="F15" s="76">
        <f>SUM(F9:F14)</f>
        <v>1032.24</v>
      </c>
      <c r="G15" s="76">
        <f>AVERAGE(G9:G14)</f>
        <v>40</v>
      </c>
      <c r="H15" s="76">
        <f>SUM(H9:H14)</f>
        <v>41.289600000000007</v>
      </c>
      <c r="I15" s="76">
        <f>SUM(I9:I14)</f>
        <v>675</v>
      </c>
      <c r="K15" s="69" t="s">
        <v>2</v>
      </c>
      <c r="L15" s="78"/>
      <c r="M15" s="78"/>
      <c r="N15" s="78"/>
      <c r="O15" s="78"/>
      <c r="P15" s="78"/>
      <c r="Q15" s="78"/>
      <c r="R15" s="78"/>
      <c r="S15" s="82"/>
      <c r="T15" s="78"/>
    </row>
    <row r="17" spans="16:19" ht="23.25" x14ac:dyDescent="0.5">
      <c r="P17" s="106" t="s">
        <v>64</v>
      </c>
      <c r="Q17" s="105" t="s">
        <v>65</v>
      </c>
      <c r="R17" s="108"/>
      <c r="S17" s="107" t="s">
        <v>66</v>
      </c>
    </row>
    <row r="18" spans="16:19" ht="23.25" x14ac:dyDescent="0.5">
      <c r="P18" s="107"/>
      <c r="Q18" s="105" t="s">
        <v>152</v>
      </c>
      <c r="R18" s="108"/>
      <c r="S18" s="108"/>
    </row>
    <row r="19" spans="16:19" ht="23.25" x14ac:dyDescent="0.5">
      <c r="P19" s="106" t="s">
        <v>67</v>
      </c>
      <c r="Q19" s="105" t="s">
        <v>150</v>
      </c>
      <c r="R19" s="108"/>
      <c r="S19" s="108"/>
    </row>
  </sheetData>
  <mergeCells count="5">
    <mergeCell ref="E6:H6"/>
    <mergeCell ref="F3:P3"/>
    <mergeCell ref="F4:P4"/>
    <mergeCell ref="M6:T6"/>
    <mergeCell ref="A15:B15"/>
  </mergeCells>
  <phoneticPr fontId="0" type="noConversion"/>
  <pageMargins left="0.17" right="0.19685039370078741" top="0.39370078740157483" bottom="0.39370078740157483" header="0.31496062992125984" footer="0.31496062992125984"/>
  <pageSetup paperSize="9" scale="8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AE19"/>
  <sheetViews>
    <sheetView zoomScale="90" zoomScaleNormal="90" zoomScaleSheetLayoutView="90" workbookViewId="0">
      <selection activeCell="D18" sqref="D18"/>
    </sheetView>
  </sheetViews>
  <sheetFormatPr defaultColWidth="9.140625" defaultRowHeight="21" x14ac:dyDescent="0.45"/>
  <cols>
    <col min="1" max="1" width="4.85546875" style="39" customWidth="1"/>
    <col min="2" max="3" width="9.7109375" style="39" customWidth="1"/>
    <col min="4" max="4" width="9.140625" style="39"/>
    <col min="5" max="5" width="10" style="39" customWidth="1"/>
    <col min="6" max="6" width="10.140625" style="39" bestFit="1" customWidth="1"/>
    <col min="7" max="7" width="9.28515625" style="39" customWidth="1"/>
    <col min="8" max="8" width="11.5703125" style="39" customWidth="1"/>
    <col min="9" max="9" width="8.140625" style="39" bestFit="1" customWidth="1"/>
    <col min="10" max="10" width="11.5703125" style="39" bestFit="1" customWidth="1"/>
    <col min="11" max="11" width="3.7109375" style="39" customWidth="1"/>
    <col min="12" max="12" width="5.7109375" style="39" customWidth="1"/>
    <col min="13" max="13" width="9.42578125" style="39" customWidth="1"/>
    <col min="14" max="14" width="9.7109375" style="39" customWidth="1"/>
    <col min="15" max="15" width="10.5703125" style="39" bestFit="1" customWidth="1"/>
    <col min="16" max="16" width="9.7109375" style="39" customWidth="1"/>
    <col min="17" max="17" width="9.28515625" style="39" customWidth="1"/>
    <col min="18" max="18" width="11.5703125" style="39" bestFit="1" customWidth="1"/>
    <col min="19" max="19" width="8.140625" style="39" bestFit="1" customWidth="1"/>
    <col min="20" max="20" width="11.5703125" style="39" bestFit="1" customWidth="1"/>
    <col min="21" max="21" width="11" style="39" customWidth="1"/>
    <col min="22" max="22" width="11.140625" style="39" customWidth="1"/>
    <col min="23" max="23" width="10.28515625" style="39" customWidth="1"/>
    <col min="24" max="24" width="11.42578125" style="39" customWidth="1"/>
    <col min="25" max="25" width="9.7109375" style="39" customWidth="1"/>
    <col min="26" max="26" width="11.7109375" style="39" customWidth="1"/>
    <col min="27" max="16384" width="9.140625" style="39"/>
  </cols>
  <sheetData>
    <row r="1" spans="1:31" ht="21" customHeight="1" x14ac:dyDescent="0.45"/>
    <row r="2" spans="1:31" ht="21" customHeight="1" x14ac:dyDescent="0.45"/>
    <row r="3" spans="1:31" s="40" customFormat="1" ht="23.25" customHeight="1" x14ac:dyDescent="0.5">
      <c r="F3" s="41" t="s">
        <v>24</v>
      </c>
      <c r="G3" s="308" t="s">
        <v>164</v>
      </c>
      <c r="H3" s="308"/>
      <c r="I3" s="308"/>
      <c r="J3" s="308"/>
      <c r="K3" s="308"/>
      <c r="L3" s="308"/>
      <c r="M3" s="308"/>
      <c r="N3" s="308"/>
      <c r="O3" s="308"/>
      <c r="P3" s="308"/>
      <c r="Q3" s="42"/>
      <c r="R3" s="42"/>
      <c r="S3" s="42"/>
      <c r="T3" s="42"/>
      <c r="U3" s="42"/>
      <c r="V3" s="42"/>
      <c r="W3" s="42"/>
      <c r="X3" s="7"/>
    </row>
    <row r="4" spans="1:31" s="43" customFormat="1" ht="21" customHeight="1" x14ac:dyDescent="0.45">
      <c r="D4" s="44" t="s">
        <v>13</v>
      </c>
      <c r="E4" s="44"/>
      <c r="F4" s="44"/>
      <c r="G4" s="332" t="s">
        <v>75</v>
      </c>
      <c r="H4" s="332"/>
      <c r="I4" s="332"/>
      <c r="J4" s="332"/>
      <c r="K4" s="332"/>
      <c r="L4" s="332"/>
      <c r="M4" s="332"/>
      <c r="N4" s="332"/>
      <c r="O4" s="332"/>
      <c r="P4" s="332"/>
      <c r="Q4" s="184"/>
      <c r="R4" s="184"/>
      <c r="S4" s="184"/>
      <c r="T4" s="184"/>
      <c r="U4" s="184"/>
      <c r="V4" s="184"/>
      <c r="W4" s="45"/>
      <c r="X4" s="45"/>
      <c r="AA4" s="184"/>
      <c r="AB4" s="184"/>
      <c r="AC4" s="184"/>
      <c r="AD4" s="184"/>
      <c r="AE4" s="184"/>
    </row>
    <row r="5" spans="1:31" s="43" customFormat="1" ht="19.5" customHeight="1" x14ac:dyDescent="0.45">
      <c r="D5" s="44"/>
      <c r="E5" s="44"/>
      <c r="F5" s="44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7" t="s">
        <v>40</v>
      </c>
      <c r="U5" s="45"/>
      <c r="V5" s="45"/>
      <c r="W5" s="45"/>
      <c r="X5" s="45"/>
    </row>
    <row r="6" spans="1:31" s="50" customFormat="1" ht="18.75" customHeight="1" x14ac:dyDescent="0.5">
      <c r="A6" s="18"/>
      <c r="B6" s="18"/>
      <c r="C6" s="92"/>
      <c r="D6" s="48"/>
      <c r="E6" s="328" t="s">
        <v>52</v>
      </c>
      <c r="F6" s="328"/>
      <c r="G6" s="328"/>
      <c r="H6" s="328"/>
      <c r="I6" s="328"/>
      <c r="J6" s="49"/>
      <c r="L6" s="18"/>
      <c r="M6" s="18"/>
      <c r="N6" s="330" t="s">
        <v>53</v>
      </c>
      <c r="O6" s="328"/>
      <c r="P6" s="328"/>
      <c r="Q6" s="328"/>
      <c r="R6" s="328"/>
      <c r="S6" s="328"/>
      <c r="T6" s="331"/>
    </row>
    <row r="7" spans="1:31" x14ac:dyDescent="0.45">
      <c r="A7" s="51" t="s">
        <v>0</v>
      </c>
      <c r="B7" s="51" t="s">
        <v>3</v>
      </c>
      <c r="C7" s="18" t="s">
        <v>123</v>
      </c>
      <c r="D7" s="52" t="s">
        <v>25</v>
      </c>
      <c r="E7" s="53" t="s">
        <v>27</v>
      </c>
      <c r="F7" s="18" t="s">
        <v>28</v>
      </c>
      <c r="G7" s="53" t="s">
        <v>30</v>
      </c>
      <c r="H7" s="18" t="s">
        <v>36</v>
      </c>
      <c r="I7" s="18" t="s">
        <v>32</v>
      </c>
      <c r="J7" s="54" t="s">
        <v>34</v>
      </c>
      <c r="L7" s="51" t="s">
        <v>0</v>
      </c>
      <c r="M7" s="51" t="s">
        <v>3</v>
      </c>
      <c r="N7" s="51" t="s">
        <v>25</v>
      </c>
      <c r="O7" s="55" t="s">
        <v>27</v>
      </c>
      <c r="P7" s="51" t="s">
        <v>28</v>
      </c>
      <c r="Q7" s="55" t="s">
        <v>30</v>
      </c>
      <c r="R7" s="51" t="s">
        <v>36</v>
      </c>
      <c r="S7" s="51" t="s">
        <v>32</v>
      </c>
      <c r="T7" s="55" t="s">
        <v>34</v>
      </c>
    </row>
    <row r="8" spans="1:31" x14ac:dyDescent="0.45">
      <c r="A8" s="56"/>
      <c r="B8" s="56"/>
      <c r="C8" s="56" t="s">
        <v>26</v>
      </c>
      <c r="D8" s="94" t="s">
        <v>26</v>
      </c>
      <c r="E8" s="58" t="s">
        <v>26</v>
      </c>
      <c r="F8" s="58" t="s">
        <v>29</v>
      </c>
      <c r="G8" s="58" t="s">
        <v>31</v>
      </c>
      <c r="H8" s="58" t="s">
        <v>35</v>
      </c>
      <c r="I8" s="58" t="s">
        <v>33</v>
      </c>
      <c r="J8" s="59" t="s">
        <v>1</v>
      </c>
      <c r="L8" s="56"/>
      <c r="M8" s="56" t="s">
        <v>24</v>
      </c>
      <c r="N8" s="58" t="s">
        <v>26</v>
      </c>
      <c r="O8" s="58" t="s">
        <v>26</v>
      </c>
      <c r="P8" s="58" t="s">
        <v>29</v>
      </c>
      <c r="Q8" s="58" t="s">
        <v>31</v>
      </c>
      <c r="R8" s="58" t="s">
        <v>35</v>
      </c>
      <c r="S8" s="58" t="s">
        <v>33</v>
      </c>
      <c r="T8" s="58" t="s">
        <v>1</v>
      </c>
    </row>
    <row r="9" spans="1:31" s="60" customFormat="1" x14ac:dyDescent="0.45">
      <c r="A9" s="223">
        <v>1</v>
      </c>
      <c r="B9" s="223" t="s">
        <v>69</v>
      </c>
      <c r="C9" s="223">
        <v>120</v>
      </c>
      <c r="D9" s="192">
        <v>8</v>
      </c>
      <c r="E9" s="192">
        <v>8</v>
      </c>
      <c r="F9" s="192">
        <v>320</v>
      </c>
      <c r="G9" s="192">
        <f>(E9*F9)/1000</f>
        <v>2.56</v>
      </c>
      <c r="H9" s="192">
        <v>15</v>
      </c>
      <c r="I9" s="224">
        <f>(G9*H9)/1000</f>
        <v>3.8399999999999997E-2</v>
      </c>
      <c r="J9" s="192">
        <v>1</v>
      </c>
      <c r="L9" s="192"/>
      <c r="M9" s="192"/>
      <c r="N9" s="192"/>
      <c r="O9" s="192"/>
      <c r="P9" s="192"/>
      <c r="Q9" s="192"/>
      <c r="R9" s="192"/>
      <c r="S9" s="192"/>
      <c r="T9" s="192"/>
    </row>
    <row r="10" spans="1:31" s="62" customFormat="1" x14ac:dyDescent="0.45">
      <c r="A10" s="223">
        <v>2</v>
      </c>
      <c r="B10" s="223" t="s">
        <v>70</v>
      </c>
      <c r="C10" s="223">
        <v>15</v>
      </c>
      <c r="D10" s="230">
        <v>0</v>
      </c>
      <c r="E10" s="230">
        <v>0</v>
      </c>
      <c r="F10" s="230">
        <v>0</v>
      </c>
      <c r="G10" s="192">
        <v>0</v>
      </c>
      <c r="H10" s="230">
        <v>0</v>
      </c>
      <c r="I10" s="224">
        <v>0</v>
      </c>
      <c r="J10" s="230">
        <v>0</v>
      </c>
      <c r="L10" s="230"/>
      <c r="M10" s="230"/>
      <c r="N10" s="230"/>
      <c r="O10" s="230"/>
      <c r="P10" s="230"/>
      <c r="Q10" s="230"/>
      <c r="R10" s="230"/>
      <c r="S10" s="230"/>
      <c r="T10" s="230"/>
    </row>
    <row r="11" spans="1:31" s="62" customFormat="1" x14ac:dyDescent="0.45">
      <c r="A11" s="223">
        <v>3</v>
      </c>
      <c r="B11" s="223" t="s">
        <v>71</v>
      </c>
      <c r="C11" s="223" t="s">
        <v>124</v>
      </c>
      <c r="D11" s="223" t="s">
        <v>124</v>
      </c>
      <c r="E11" s="223" t="s">
        <v>124</v>
      </c>
      <c r="F11" s="223" t="s">
        <v>124</v>
      </c>
      <c r="G11" s="223" t="s">
        <v>124</v>
      </c>
      <c r="H11" s="223" t="s">
        <v>124</v>
      </c>
      <c r="I11" s="223" t="s">
        <v>124</v>
      </c>
      <c r="J11" s="223" t="s">
        <v>124</v>
      </c>
      <c r="L11" s="230"/>
      <c r="M11" s="230"/>
      <c r="N11" s="230"/>
      <c r="O11" s="230"/>
      <c r="P11" s="230"/>
      <c r="Q11" s="230"/>
      <c r="R11" s="230"/>
      <c r="S11" s="230"/>
      <c r="T11" s="230"/>
    </row>
    <row r="12" spans="1:31" s="62" customFormat="1" x14ac:dyDescent="0.45">
      <c r="A12" s="223">
        <v>4</v>
      </c>
      <c r="B12" s="223" t="s">
        <v>72</v>
      </c>
      <c r="C12" s="223">
        <v>7</v>
      </c>
      <c r="D12" s="230">
        <v>0</v>
      </c>
      <c r="E12" s="230">
        <v>0</v>
      </c>
      <c r="F12" s="230">
        <v>0</v>
      </c>
      <c r="G12" s="230">
        <v>0</v>
      </c>
      <c r="H12" s="230">
        <v>0</v>
      </c>
      <c r="I12" s="230">
        <v>0</v>
      </c>
      <c r="J12" s="230">
        <v>0</v>
      </c>
      <c r="L12" s="230"/>
      <c r="M12" s="230"/>
      <c r="N12" s="230"/>
      <c r="O12" s="230"/>
      <c r="P12" s="230"/>
      <c r="Q12" s="230"/>
      <c r="R12" s="230"/>
      <c r="S12" s="230"/>
      <c r="T12" s="230"/>
    </row>
    <row r="13" spans="1:31" s="62" customFormat="1" x14ac:dyDescent="0.45">
      <c r="A13" s="223">
        <v>5</v>
      </c>
      <c r="B13" s="223" t="s">
        <v>73</v>
      </c>
      <c r="C13" s="223">
        <v>80</v>
      </c>
      <c r="D13" s="230">
        <v>4</v>
      </c>
      <c r="E13" s="230">
        <v>4</v>
      </c>
      <c r="F13" s="230">
        <v>320</v>
      </c>
      <c r="G13" s="192">
        <f>(E13*F13)/1000</f>
        <v>1.28</v>
      </c>
      <c r="H13" s="230">
        <v>15</v>
      </c>
      <c r="I13" s="224">
        <f>(G13*H13)/1000</f>
        <v>1.9199999999999998E-2</v>
      </c>
      <c r="J13" s="230">
        <v>2</v>
      </c>
      <c r="L13" s="230"/>
      <c r="M13" s="230"/>
      <c r="N13" s="230"/>
      <c r="O13" s="230"/>
      <c r="P13" s="230"/>
      <c r="Q13" s="230"/>
      <c r="R13" s="230"/>
      <c r="S13" s="230"/>
      <c r="T13" s="230"/>
    </row>
    <row r="14" spans="1:31" s="62" customFormat="1" x14ac:dyDescent="0.45">
      <c r="A14" s="223">
        <v>6</v>
      </c>
      <c r="B14" s="223" t="s">
        <v>74</v>
      </c>
      <c r="C14" s="223">
        <v>30</v>
      </c>
      <c r="D14" s="230">
        <v>0</v>
      </c>
      <c r="E14" s="230">
        <v>0</v>
      </c>
      <c r="F14" s="230">
        <v>0</v>
      </c>
      <c r="G14" s="192">
        <f>(E14*F14)/1000</f>
        <v>0</v>
      </c>
      <c r="H14" s="230">
        <v>15</v>
      </c>
      <c r="I14" s="230">
        <v>0</v>
      </c>
      <c r="J14" s="230">
        <v>0</v>
      </c>
      <c r="L14" s="230"/>
      <c r="M14" s="230"/>
      <c r="N14" s="230"/>
      <c r="O14" s="230"/>
      <c r="P14" s="230"/>
      <c r="Q14" s="230"/>
      <c r="R14" s="230"/>
      <c r="S14" s="230"/>
      <c r="T14" s="230"/>
    </row>
    <row r="15" spans="1:31" x14ac:dyDescent="0.45">
      <c r="A15" s="330" t="s">
        <v>2</v>
      </c>
      <c r="B15" s="331"/>
      <c r="C15" s="69">
        <f>SUM(C9:C14)</f>
        <v>252</v>
      </c>
      <c r="D15" s="110">
        <f>SUM(D9:D14)</f>
        <v>12</v>
      </c>
      <c r="E15" s="110">
        <f>SUM(E9:E14)</f>
        <v>12</v>
      </c>
      <c r="F15" s="70">
        <f>F14</f>
        <v>0</v>
      </c>
      <c r="G15" s="70">
        <f>SUM(G9:G14)</f>
        <v>3.84</v>
      </c>
      <c r="H15" s="70">
        <v>15</v>
      </c>
      <c r="I15" s="83">
        <f>SUM(I9:I14)</f>
        <v>5.7599999999999998E-2</v>
      </c>
      <c r="J15" s="109">
        <f>SUM(J9:J14)</f>
        <v>3</v>
      </c>
      <c r="L15" s="69" t="s">
        <v>2</v>
      </c>
      <c r="M15" s="69"/>
      <c r="N15" s="69"/>
      <c r="O15" s="69"/>
      <c r="P15" s="69"/>
      <c r="Q15" s="69"/>
      <c r="R15" s="69"/>
      <c r="S15" s="69"/>
      <c r="T15" s="69"/>
    </row>
    <row r="17" spans="16:19" ht="23.25" x14ac:dyDescent="0.5">
      <c r="P17" s="106" t="s">
        <v>64</v>
      </c>
      <c r="Q17" s="105" t="s">
        <v>65</v>
      </c>
      <c r="R17" s="108"/>
      <c r="S17" s="107" t="s">
        <v>66</v>
      </c>
    </row>
    <row r="18" spans="16:19" ht="21.75" customHeight="1" x14ac:dyDescent="0.5">
      <c r="P18" s="107"/>
      <c r="Q18" s="105" t="s">
        <v>152</v>
      </c>
      <c r="R18" s="108"/>
      <c r="S18" s="108"/>
    </row>
    <row r="19" spans="16:19" ht="23.25" x14ac:dyDescent="0.5">
      <c r="P19" s="106" t="s">
        <v>67</v>
      </c>
      <c r="Q19" s="105" t="s">
        <v>150</v>
      </c>
      <c r="R19" s="108"/>
      <c r="S19" s="108"/>
    </row>
  </sheetData>
  <mergeCells count="5">
    <mergeCell ref="E6:I6"/>
    <mergeCell ref="N6:T6"/>
    <mergeCell ref="A15:B15"/>
    <mergeCell ref="G3:P3"/>
    <mergeCell ref="G4:P4"/>
  </mergeCells>
  <phoneticPr fontId="0" type="noConversion"/>
  <pageMargins left="0.26" right="0.15748031496062992" top="0.39370078740157483" bottom="0.39370078740157483" header="0.51181102362204722" footer="0.51181102362204722"/>
  <pageSetup paperSize="9" scale="8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0"/>
  <sheetViews>
    <sheetView topLeftCell="A5" workbookViewId="0">
      <selection activeCell="A2" sqref="A2:N2"/>
    </sheetView>
  </sheetViews>
  <sheetFormatPr defaultRowHeight="21.75" x14ac:dyDescent="0.5"/>
  <cols>
    <col min="2" max="2" width="12.7109375" customWidth="1"/>
    <col min="3" max="3" width="11.140625" customWidth="1"/>
    <col min="4" max="4" width="14.42578125" customWidth="1"/>
    <col min="5" max="5" width="13.140625" customWidth="1"/>
    <col min="11" max="11" width="17.28515625" customWidth="1"/>
    <col min="14" max="14" width="5.5703125" customWidth="1"/>
  </cols>
  <sheetData>
    <row r="1" spans="1:15" ht="21" customHeight="1" x14ac:dyDescent="0.5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</row>
    <row r="2" spans="1:15" s="39" customFormat="1" ht="21" customHeight="1" x14ac:dyDescent="0.5">
      <c r="A2" s="338" t="s">
        <v>165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243"/>
    </row>
    <row r="3" spans="1:15" s="39" customFormat="1" ht="23.25" customHeight="1" x14ac:dyDescent="0.45">
      <c r="A3" s="339" t="s">
        <v>160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245"/>
    </row>
    <row r="4" spans="1:15" s="39" customFormat="1" ht="21" customHeight="1" x14ac:dyDescent="0.5">
      <c r="O4" s="243"/>
    </row>
    <row r="5" spans="1:15" s="39" customFormat="1" ht="19.5" customHeight="1" x14ac:dyDescent="0.45">
      <c r="A5" s="246"/>
      <c r="B5" s="246"/>
      <c r="C5" s="247"/>
      <c r="D5" s="247"/>
      <c r="E5" s="247"/>
      <c r="F5" s="247"/>
      <c r="G5" s="247"/>
      <c r="H5" s="247"/>
      <c r="I5" s="246"/>
      <c r="J5" s="246"/>
      <c r="K5" s="247"/>
      <c r="L5" s="247"/>
      <c r="M5" s="247" t="s">
        <v>153</v>
      </c>
      <c r="N5" s="248"/>
      <c r="O5" s="246"/>
    </row>
    <row r="6" spans="1:15" s="39" customFormat="1" ht="18.75" customHeight="1" x14ac:dyDescent="0.45">
      <c r="A6" s="340" t="s">
        <v>0</v>
      </c>
      <c r="B6" s="340" t="s">
        <v>111</v>
      </c>
      <c r="C6" s="343" t="s">
        <v>106</v>
      </c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4"/>
      <c r="O6" s="249"/>
    </row>
    <row r="7" spans="1:15" s="39" customFormat="1" ht="21" x14ac:dyDescent="0.45">
      <c r="A7" s="341"/>
      <c r="B7" s="341"/>
      <c r="C7" s="250" t="s">
        <v>112</v>
      </c>
      <c r="D7" s="251" t="s">
        <v>113</v>
      </c>
      <c r="E7" s="345" t="s">
        <v>114</v>
      </c>
      <c r="F7" s="343"/>
      <c r="G7" s="343"/>
      <c r="H7" s="343"/>
      <c r="I7" s="344"/>
      <c r="J7" s="346" t="s">
        <v>115</v>
      </c>
      <c r="K7" s="347"/>
      <c r="L7" s="348" t="s">
        <v>10</v>
      </c>
      <c r="M7" s="349"/>
      <c r="N7" s="350"/>
      <c r="O7" s="252"/>
    </row>
    <row r="8" spans="1:15" s="39" customFormat="1" ht="21" x14ac:dyDescent="0.45">
      <c r="A8" s="341"/>
      <c r="B8" s="341"/>
      <c r="C8" s="334" t="s">
        <v>26</v>
      </c>
      <c r="D8" s="334" t="s">
        <v>116</v>
      </c>
      <c r="E8" s="358" t="s">
        <v>117</v>
      </c>
      <c r="F8" s="334" t="s">
        <v>118</v>
      </c>
      <c r="G8" s="334" t="s">
        <v>119</v>
      </c>
      <c r="H8" s="334" t="s">
        <v>120</v>
      </c>
      <c r="I8" s="334" t="s">
        <v>2</v>
      </c>
      <c r="J8" s="336" t="s">
        <v>121</v>
      </c>
      <c r="K8" s="337"/>
      <c r="L8" s="351"/>
      <c r="M8" s="352"/>
      <c r="N8" s="353"/>
      <c r="O8" s="252"/>
    </row>
    <row r="9" spans="1:15" s="39" customFormat="1" ht="21" x14ac:dyDescent="0.45">
      <c r="A9" s="342"/>
      <c r="B9" s="342"/>
      <c r="C9" s="357"/>
      <c r="D9" s="335"/>
      <c r="E9" s="335"/>
      <c r="F9" s="335"/>
      <c r="G9" s="335"/>
      <c r="H9" s="335"/>
      <c r="I9" s="335"/>
      <c r="J9" s="253" t="s">
        <v>26</v>
      </c>
      <c r="K9" s="244" t="s">
        <v>1</v>
      </c>
      <c r="L9" s="354"/>
      <c r="M9" s="355"/>
      <c r="N9" s="356"/>
      <c r="O9" s="252"/>
    </row>
    <row r="10" spans="1:15" s="39" customFormat="1" ht="21" x14ac:dyDescent="0.45">
      <c r="A10" s="223">
        <v>1</v>
      </c>
      <c r="B10" s="223" t="s">
        <v>69</v>
      </c>
      <c r="C10" s="239"/>
      <c r="D10" s="254"/>
      <c r="E10" s="254"/>
      <c r="F10" s="254"/>
      <c r="G10" s="254"/>
      <c r="H10" s="254"/>
      <c r="I10" s="254"/>
      <c r="J10" s="254"/>
      <c r="K10" s="254"/>
      <c r="L10" s="255"/>
      <c r="M10" s="255"/>
      <c r="N10" s="255"/>
      <c r="O10" s="256"/>
    </row>
    <row r="11" spans="1:15" s="39" customFormat="1" ht="21" x14ac:dyDescent="0.45">
      <c r="A11" s="223">
        <v>2</v>
      </c>
      <c r="B11" s="223" t="s">
        <v>70</v>
      </c>
      <c r="C11" s="175">
        <v>100</v>
      </c>
      <c r="D11" s="254">
        <v>50</v>
      </c>
      <c r="E11" s="254" t="s">
        <v>124</v>
      </c>
      <c r="F11" s="254" t="s">
        <v>124</v>
      </c>
      <c r="G11" s="254" t="s">
        <v>124</v>
      </c>
      <c r="H11" s="254" t="s">
        <v>124</v>
      </c>
      <c r="I11" s="254" t="s">
        <v>124</v>
      </c>
      <c r="J11" s="254" t="s">
        <v>124</v>
      </c>
      <c r="K11" s="254" t="s">
        <v>124</v>
      </c>
      <c r="L11" s="255"/>
      <c r="M11" s="255"/>
      <c r="N11" s="255"/>
      <c r="O11" s="257"/>
    </row>
    <row r="12" spans="1:15" s="39" customFormat="1" ht="21" x14ac:dyDescent="0.45">
      <c r="A12" s="223">
        <v>3</v>
      </c>
      <c r="B12" s="223" t="s">
        <v>71</v>
      </c>
      <c r="C12" s="175"/>
      <c r="D12" s="254"/>
      <c r="E12" s="254"/>
      <c r="F12" s="254"/>
      <c r="G12" s="254"/>
      <c r="H12" s="254"/>
      <c r="I12" s="254"/>
      <c r="J12" s="254"/>
      <c r="K12" s="254"/>
      <c r="L12" s="255"/>
      <c r="M12" s="255"/>
      <c r="N12" s="255"/>
      <c r="O12" s="257"/>
    </row>
    <row r="13" spans="1:15" s="39" customFormat="1" ht="21" x14ac:dyDescent="0.45">
      <c r="A13" s="223">
        <v>4</v>
      </c>
      <c r="B13" s="223" t="s">
        <v>72</v>
      </c>
      <c r="C13" s="175">
        <v>100</v>
      </c>
      <c r="D13" s="254">
        <v>32</v>
      </c>
      <c r="E13" s="254" t="s">
        <v>124</v>
      </c>
      <c r="F13" s="254" t="s">
        <v>124</v>
      </c>
      <c r="G13" s="254" t="s">
        <v>124</v>
      </c>
      <c r="H13" s="254" t="s">
        <v>124</v>
      </c>
      <c r="I13" s="254" t="s">
        <v>125</v>
      </c>
      <c r="J13" s="254" t="s">
        <v>124</v>
      </c>
      <c r="K13" s="254" t="s">
        <v>124</v>
      </c>
      <c r="L13" s="255"/>
      <c r="M13" s="255"/>
      <c r="N13" s="255"/>
      <c r="O13" s="257"/>
    </row>
    <row r="14" spans="1:15" s="39" customFormat="1" ht="21" x14ac:dyDescent="0.45">
      <c r="A14" s="223">
        <v>5</v>
      </c>
      <c r="B14" s="223" t="s">
        <v>73</v>
      </c>
      <c r="C14" s="175">
        <v>25</v>
      </c>
      <c r="D14" s="254">
        <v>10</v>
      </c>
      <c r="E14" s="254" t="s">
        <v>124</v>
      </c>
      <c r="F14" s="254" t="s">
        <v>124</v>
      </c>
      <c r="G14" s="254" t="s">
        <v>124</v>
      </c>
      <c r="H14" s="254" t="s">
        <v>124</v>
      </c>
      <c r="I14" s="254" t="s">
        <v>124</v>
      </c>
      <c r="J14" s="254" t="s">
        <v>124</v>
      </c>
      <c r="K14" s="254" t="s">
        <v>124</v>
      </c>
      <c r="L14" s="255"/>
      <c r="M14" s="255"/>
      <c r="N14" s="255"/>
      <c r="O14" s="257"/>
    </row>
    <row r="15" spans="1:15" s="39" customFormat="1" ht="21" x14ac:dyDescent="0.45">
      <c r="A15" s="223">
        <v>6</v>
      </c>
      <c r="B15" s="223" t="s">
        <v>74</v>
      </c>
      <c r="C15" s="175">
        <v>77</v>
      </c>
      <c r="D15" s="254">
        <v>28</v>
      </c>
      <c r="E15" s="254" t="s">
        <v>124</v>
      </c>
      <c r="F15" s="254" t="s">
        <v>124</v>
      </c>
      <c r="G15" s="254" t="s">
        <v>124</v>
      </c>
      <c r="H15" s="254" t="s">
        <v>124</v>
      </c>
      <c r="I15" s="254" t="s">
        <v>124</v>
      </c>
      <c r="J15" s="254" t="s">
        <v>124</v>
      </c>
      <c r="K15" s="254" t="s">
        <v>124</v>
      </c>
      <c r="L15" s="255"/>
      <c r="M15" s="255"/>
      <c r="N15" s="255"/>
      <c r="O15" s="257"/>
    </row>
    <row r="16" spans="1:15" s="39" customFormat="1" ht="21" x14ac:dyDescent="0.45">
      <c r="A16" s="330" t="s">
        <v>2</v>
      </c>
      <c r="B16" s="331"/>
      <c r="C16" s="175">
        <f>SUM(C10:C15)</f>
        <v>302</v>
      </c>
      <c r="D16" s="258">
        <f>SUM(D10:D15)</f>
        <v>120</v>
      </c>
      <c r="E16" s="258"/>
      <c r="F16" s="258"/>
      <c r="G16" s="258"/>
      <c r="H16" s="258"/>
      <c r="I16" s="258"/>
      <c r="J16" s="258"/>
      <c r="K16" s="258"/>
      <c r="L16" s="259"/>
      <c r="M16" s="260"/>
      <c r="N16" s="261"/>
      <c r="O16" s="262"/>
    </row>
    <row r="17" spans="5:11" s="39" customFormat="1" ht="21" x14ac:dyDescent="0.45"/>
    <row r="18" spans="5:11" s="39" customFormat="1" ht="21" x14ac:dyDescent="0.45">
      <c r="F18" s="333" t="s">
        <v>122</v>
      </c>
      <c r="G18" s="333"/>
      <c r="H18" s="333"/>
      <c r="I18" s="333"/>
      <c r="J18" s="333"/>
      <c r="K18" s="333"/>
    </row>
    <row r="19" spans="5:11" s="39" customFormat="1" ht="23.25" x14ac:dyDescent="0.5">
      <c r="E19" s="107"/>
      <c r="F19" s="105" t="s">
        <v>154</v>
      </c>
      <c r="G19" s="263"/>
      <c r="H19" s="263"/>
      <c r="I19" s="263"/>
      <c r="J19" s="252"/>
      <c r="K19" s="252"/>
    </row>
    <row r="20" spans="5:11" s="39" customFormat="1" ht="23.25" x14ac:dyDescent="0.5">
      <c r="E20" s="106"/>
      <c r="F20" s="105" t="s">
        <v>155</v>
      </c>
      <c r="G20" s="263"/>
      <c r="H20" s="263"/>
      <c r="I20" s="263"/>
      <c r="J20" s="252"/>
      <c r="K20" s="252"/>
    </row>
  </sheetData>
  <mergeCells count="18">
    <mergeCell ref="A2:N2"/>
    <mergeCell ref="A3:N3"/>
    <mergeCell ref="A16:B16"/>
    <mergeCell ref="A6:A9"/>
    <mergeCell ref="B6:B9"/>
    <mergeCell ref="C6:N6"/>
    <mergeCell ref="E7:I7"/>
    <mergeCell ref="J7:K7"/>
    <mergeCell ref="L7:N9"/>
    <mergeCell ref="C8:C9"/>
    <mergeCell ref="D8:D9"/>
    <mergeCell ref="E8:E9"/>
    <mergeCell ref="F8:F9"/>
    <mergeCell ref="F18:K18"/>
    <mergeCell ref="G8:G9"/>
    <mergeCell ref="H8:H9"/>
    <mergeCell ref="I8:I9"/>
    <mergeCell ref="J8:K8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9"/>
  <sheetViews>
    <sheetView zoomScale="90" zoomScaleNormal="90" workbookViewId="0">
      <selection activeCell="H17" sqref="H17"/>
    </sheetView>
  </sheetViews>
  <sheetFormatPr defaultColWidth="9.140625" defaultRowHeight="21" x14ac:dyDescent="0.45"/>
  <cols>
    <col min="1" max="1" width="4.7109375" style="117" customWidth="1"/>
    <col min="2" max="2" width="8.85546875" style="117" customWidth="1"/>
    <col min="3" max="3" width="7.7109375" style="117" customWidth="1"/>
    <col min="4" max="4" width="12" style="117" bestFit="1" customWidth="1"/>
    <col min="5" max="7" width="9.5703125" style="117" customWidth="1"/>
    <col min="8" max="8" width="9.140625" style="117"/>
    <col min="9" max="9" width="11.5703125" style="117" customWidth="1"/>
    <col min="10" max="10" width="1.5703125" style="117" customWidth="1"/>
    <col min="11" max="11" width="4.5703125" style="117" customWidth="1"/>
    <col min="12" max="12" width="8.140625" style="117" customWidth="1"/>
    <col min="13" max="13" width="8.7109375" style="117" customWidth="1"/>
    <col min="14" max="14" width="12" style="117" bestFit="1" customWidth="1"/>
    <col min="15" max="16" width="9.5703125" style="117" customWidth="1"/>
    <col min="17" max="17" width="12" style="117" customWidth="1"/>
    <col min="18" max="18" width="9.5703125" style="117" customWidth="1"/>
    <col min="19" max="19" width="11.5703125" style="117" bestFit="1" customWidth="1"/>
    <col min="20" max="16384" width="9.140625" style="117"/>
  </cols>
  <sheetData>
    <row r="1" spans="1:19" ht="21" customHeight="1" x14ac:dyDescent="0.45"/>
    <row r="2" spans="1:19" ht="21" customHeight="1" x14ac:dyDescent="0.45"/>
    <row r="3" spans="1:19" s="118" customFormat="1" ht="23.25" customHeight="1" x14ac:dyDescent="0.5">
      <c r="E3" s="119" t="s">
        <v>24</v>
      </c>
      <c r="F3" s="363" t="s">
        <v>166</v>
      </c>
      <c r="G3" s="363"/>
      <c r="H3" s="363"/>
      <c r="I3" s="363"/>
      <c r="J3" s="363"/>
      <c r="K3" s="363"/>
      <c r="L3" s="363"/>
      <c r="M3" s="363"/>
      <c r="N3" s="363"/>
      <c r="O3" s="363"/>
      <c r="P3" s="120"/>
    </row>
    <row r="4" spans="1:19" s="121" customFormat="1" ht="20.25" customHeight="1" x14ac:dyDescent="0.45">
      <c r="C4" s="122" t="s">
        <v>13</v>
      </c>
      <c r="D4" s="122"/>
      <c r="E4" s="122"/>
      <c r="F4" s="360" t="s">
        <v>77</v>
      </c>
      <c r="G4" s="360"/>
      <c r="H4" s="360"/>
      <c r="I4" s="360"/>
      <c r="J4" s="360"/>
      <c r="K4" s="360"/>
      <c r="L4" s="360"/>
      <c r="M4" s="360"/>
      <c r="N4" s="360"/>
      <c r="O4" s="123"/>
      <c r="P4" s="123"/>
    </row>
    <row r="5" spans="1:19" s="121" customFormat="1" ht="17.25" customHeight="1" x14ac:dyDescent="0.45">
      <c r="C5" s="122"/>
      <c r="D5" s="122"/>
      <c r="E5" s="122"/>
      <c r="H5" s="124"/>
      <c r="I5" s="124"/>
      <c r="J5" s="124"/>
      <c r="K5" s="124"/>
      <c r="L5" s="123"/>
      <c r="M5" s="123"/>
      <c r="N5" s="123"/>
      <c r="O5" s="123"/>
      <c r="P5" s="123"/>
      <c r="S5" s="125" t="s">
        <v>37</v>
      </c>
    </row>
    <row r="6" spans="1:19" s="130" customFormat="1" ht="18.75" customHeight="1" x14ac:dyDescent="0.5">
      <c r="A6" s="126"/>
      <c r="B6" s="126"/>
      <c r="C6" s="127"/>
      <c r="D6" s="127"/>
      <c r="E6" s="359" t="s">
        <v>78</v>
      </c>
      <c r="F6" s="359"/>
      <c r="G6" s="359"/>
      <c r="H6" s="359"/>
      <c r="I6" s="129"/>
      <c r="K6" s="126"/>
      <c r="L6" s="131"/>
      <c r="M6" s="132"/>
      <c r="N6" s="183"/>
      <c r="O6" s="128" t="s">
        <v>79</v>
      </c>
      <c r="P6" s="128"/>
      <c r="Q6" s="128"/>
      <c r="R6" s="128"/>
      <c r="S6" s="133"/>
    </row>
    <row r="7" spans="1:19" x14ac:dyDescent="0.45">
      <c r="A7" s="134" t="s">
        <v>0</v>
      </c>
      <c r="B7" s="134" t="s">
        <v>3</v>
      </c>
      <c r="C7" s="135" t="s">
        <v>25</v>
      </c>
      <c r="D7" s="18" t="s">
        <v>110</v>
      </c>
      <c r="E7" s="126" t="s">
        <v>28</v>
      </c>
      <c r="F7" s="136" t="s">
        <v>30</v>
      </c>
      <c r="G7" s="126" t="s">
        <v>36</v>
      </c>
      <c r="H7" s="126" t="s">
        <v>32</v>
      </c>
      <c r="I7" s="287" t="s">
        <v>34</v>
      </c>
      <c r="K7" s="134" t="s">
        <v>0</v>
      </c>
      <c r="L7" s="134" t="s">
        <v>3</v>
      </c>
      <c r="M7" s="134" t="s">
        <v>25</v>
      </c>
      <c r="N7" s="18" t="s">
        <v>110</v>
      </c>
      <c r="O7" s="134" t="s">
        <v>28</v>
      </c>
      <c r="P7" s="138" t="s">
        <v>30</v>
      </c>
      <c r="Q7" s="134" t="s">
        <v>36</v>
      </c>
      <c r="R7" s="134" t="s">
        <v>32</v>
      </c>
      <c r="S7" s="286" t="s">
        <v>34</v>
      </c>
    </row>
    <row r="8" spans="1:19" x14ac:dyDescent="0.45">
      <c r="A8" s="139"/>
      <c r="B8" s="140"/>
      <c r="C8" s="141" t="s">
        <v>26</v>
      </c>
      <c r="D8" s="57" t="s">
        <v>26</v>
      </c>
      <c r="E8" s="142" t="s">
        <v>29</v>
      </c>
      <c r="F8" s="142" t="s">
        <v>31</v>
      </c>
      <c r="G8" s="142" t="s">
        <v>35</v>
      </c>
      <c r="H8" s="142" t="s">
        <v>33</v>
      </c>
      <c r="I8" s="143" t="s">
        <v>1</v>
      </c>
      <c r="K8" s="139"/>
      <c r="L8" s="140"/>
      <c r="M8" s="142" t="s">
        <v>26</v>
      </c>
      <c r="N8" s="57" t="s">
        <v>26</v>
      </c>
      <c r="O8" s="142" t="s">
        <v>29</v>
      </c>
      <c r="P8" s="142" t="s">
        <v>31</v>
      </c>
      <c r="Q8" s="142" t="s">
        <v>35</v>
      </c>
      <c r="R8" s="142" t="s">
        <v>33</v>
      </c>
      <c r="S8" s="142" t="s">
        <v>1</v>
      </c>
    </row>
    <row r="9" spans="1:19" s="147" customFormat="1" ht="23.25" x14ac:dyDescent="0.5">
      <c r="A9" s="144">
        <v>1</v>
      </c>
      <c r="B9" s="144" t="s">
        <v>69</v>
      </c>
      <c r="C9" s="264">
        <v>46</v>
      </c>
      <c r="D9" s="264">
        <v>33</v>
      </c>
      <c r="E9" s="32">
        <v>420</v>
      </c>
      <c r="F9" s="75">
        <f t="shared" ref="F9:F14" si="0">(D9*E9)/1000</f>
        <v>13.86</v>
      </c>
      <c r="G9" s="145">
        <v>80</v>
      </c>
      <c r="H9" s="160">
        <f>(F9*G9)/1000</f>
        <v>1.1088</v>
      </c>
      <c r="I9" s="145">
        <v>30</v>
      </c>
      <c r="K9" s="144">
        <v>1</v>
      </c>
      <c r="L9" s="144" t="s">
        <v>69</v>
      </c>
      <c r="M9" s="148"/>
      <c r="N9" s="148"/>
      <c r="O9" s="145"/>
      <c r="P9" s="75"/>
      <c r="Q9" s="178"/>
      <c r="R9" s="160"/>
      <c r="S9" s="148"/>
    </row>
    <row r="10" spans="1:19" s="151" customFormat="1" ht="23.25" x14ac:dyDescent="0.5">
      <c r="A10" s="149">
        <v>2</v>
      </c>
      <c r="B10" s="149" t="s">
        <v>70</v>
      </c>
      <c r="C10" s="266">
        <v>63</v>
      </c>
      <c r="D10" s="266">
        <v>44</v>
      </c>
      <c r="E10" s="32">
        <v>420</v>
      </c>
      <c r="F10" s="75">
        <f t="shared" si="0"/>
        <v>18.48</v>
      </c>
      <c r="G10" s="145">
        <v>80</v>
      </c>
      <c r="H10" s="160">
        <f t="shared" ref="H10:H14" si="1">(F10*G10)/1000</f>
        <v>1.4784000000000002</v>
      </c>
      <c r="I10" s="150">
        <v>41</v>
      </c>
      <c r="K10" s="149">
        <v>2</v>
      </c>
      <c r="L10" s="149" t="s">
        <v>70</v>
      </c>
      <c r="M10" s="150"/>
      <c r="N10" s="150"/>
      <c r="O10" s="145"/>
      <c r="P10" s="75"/>
      <c r="Q10" s="145"/>
      <c r="R10" s="160"/>
      <c r="S10" s="150"/>
    </row>
    <row r="11" spans="1:19" s="151" customFormat="1" ht="23.25" x14ac:dyDescent="0.5">
      <c r="A11" s="149">
        <v>3</v>
      </c>
      <c r="B11" s="149" t="s">
        <v>71</v>
      </c>
      <c r="C11" s="267">
        <v>91</v>
      </c>
      <c r="D11" s="267">
        <v>73</v>
      </c>
      <c r="E11" s="32">
        <v>420</v>
      </c>
      <c r="F11" s="75">
        <f t="shared" si="0"/>
        <v>30.66</v>
      </c>
      <c r="G11" s="145">
        <v>80</v>
      </c>
      <c r="H11" s="160">
        <f t="shared" si="1"/>
        <v>2.4528000000000003</v>
      </c>
      <c r="I11" s="150">
        <v>41</v>
      </c>
      <c r="K11" s="149">
        <v>3</v>
      </c>
      <c r="L11" s="149" t="s">
        <v>71</v>
      </c>
      <c r="M11" s="150"/>
      <c r="N11" s="150"/>
      <c r="O11" s="145"/>
      <c r="P11" s="75"/>
      <c r="Q11" s="145"/>
      <c r="R11" s="160"/>
      <c r="S11" s="150"/>
    </row>
    <row r="12" spans="1:19" s="151" customFormat="1" ht="23.25" x14ac:dyDescent="0.5">
      <c r="A12" s="149">
        <v>4</v>
      </c>
      <c r="B12" s="149" t="s">
        <v>72</v>
      </c>
      <c r="C12" s="266">
        <v>17.75</v>
      </c>
      <c r="D12" s="266">
        <v>18</v>
      </c>
      <c r="E12" s="32">
        <v>420</v>
      </c>
      <c r="F12" s="75">
        <f t="shared" si="0"/>
        <v>7.56</v>
      </c>
      <c r="G12" s="145">
        <v>80</v>
      </c>
      <c r="H12" s="160">
        <f t="shared" si="1"/>
        <v>0.6048</v>
      </c>
      <c r="I12" s="150">
        <v>25</v>
      </c>
      <c r="K12" s="149">
        <v>4</v>
      </c>
      <c r="L12" s="149" t="s">
        <v>72</v>
      </c>
      <c r="M12" s="150"/>
      <c r="N12" s="150"/>
      <c r="O12" s="145"/>
      <c r="P12" s="75"/>
      <c r="Q12" s="211"/>
      <c r="R12" s="160"/>
      <c r="S12" s="150"/>
    </row>
    <row r="13" spans="1:19" s="151" customFormat="1" ht="23.25" x14ac:dyDescent="0.5">
      <c r="A13" s="149">
        <v>5</v>
      </c>
      <c r="B13" s="149" t="s">
        <v>73</v>
      </c>
      <c r="C13" s="266">
        <v>14.25</v>
      </c>
      <c r="D13" s="266">
        <v>13</v>
      </c>
      <c r="E13" s="32">
        <v>420</v>
      </c>
      <c r="F13" s="75">
        <f t="shared" si="0"/>
        <v>5.46</v>
      </c>
      <c r="G13" s="145">
        <v>80</v>
      </c>
      <c r="H13" s="160">
        <f t="shared" si="1"/>
        <v>0.43680000000000002</v>
      </c>
      <c r="I13" s="150">
        <v>13</v>
      </c>
      <c r="K13" s="149">
        <v>5</v>
      </c>
      <c r="L13" s="149" t="s">
        <v>73</v>
      </c>
      <c r="M13" s="150"/>
      <c r="N13" s="150"/>
      <c r="O13" s="145"/>
      <c r="P13" s="75"/>
      <c r="Q13" s="150"/>
      <c r="R13" s="160"/>
      <c r="S13" s="150"/>
    </row>
    <row r="14" spans="1:19" s="151" customFormat="1" ht="23.25" x14ac:dyDescent="0.5">
      <c r="A14" s="149">
        <v>6</v>
      </c>
      <c r="B14" s="149" t="s">
        <v>74</v>
      </c>
      <c r="C14" s="265">
        <v>10</v>
      </c>
      <c r="D14" s="265">
        <v>5</v>
      </c>
      <c r="E14" s="32">
        <v>420</v>
      </c>
      <c r="F14" s="75">
        <f t="shared" si="0"/>
        <v>2.1</v>
      </c>
      <c r="G14" s="145">
        <v>80</v>
      </c>
      <c r="H14" s="160">
        <f t="shared" si="1"/>
        <v>0.16800000000000001</v>
      </c>
      <c r="I14" s="150">
        <v>6</v>
      </c>
      <c r="K14" s="149">
        <v>6</v>
      </c>
      <c r="L14" s="161" t="s">
        <v>74</v>
      </c>
      <c r="M14" s="162"/>
      <c r="N14" s="162"/>
      <c r="O14" s="145"/>
      <c r="P14" s="164"/>
      <c r="Q14" s="162"/>
      <c r="R14" s="165"/>
      <c r="S14" s="162"/>
    </row>
    <row r="15" spans="1:19" x14ac:dyDescent="0.45">
      <c r="A15" s="361" t="s">
        <v>2</v>
      </c>
      <c r="B15" s="362"/>
      <c r="C15" s="268">
        <f>SUM(C9:C14)</f>
        <v>242</v>
      </c>
      <c r="D15" s="268">
        <f>SUM(D9:D14)</f>
        <v>186</v>
      </c>
      <c r="E15" s="233">
        <f>AVERAGE(E9:E14)</f>
        <v>420</v>
      </c>
      <c r="F15" s="159">
        <f>SUM(F9:F14)</f>
        <v>78.11999999999999</v>
      </c>
      <c r="G15" s="154">
        <f>G14</f>
        <v>80</v>
      </c>
      <c r="H15" s="159">
        <f>SUM(H9:H14)</f>
        <v>6.2496000000000009</v>
      </c>
      <c r="I15" s="154">
        <f>SUM(I9:I14)</f>
        <v>156</v>
      </c>
      <c r="K15" s="361" t="s">
        <v>2</v>
      </c>
      <c r="L15" s="362"/>
      <c r="M15" s="154">
        <f>SUM(M9:M14)</f>
        <v>0</v>
      </c>
      <c r="N15" s="154">
        <f>SUM(N9:N14)</f>
        <v>0</v>
      </c>
      <c r="O15" s="208">
        <f>O12</f>
        <v>0</v>
      </c>
      <c r="P15" s="159">
        <f>SUM(P9:P14)</f>
        <v>0</v>
      </c>
      <c r="Q15" s="154">
        <f>Q12</f>
        <v>0</v>
      </c>
      <c r="R15" s="159">
        <f>SUM(R9:R14)</f>
        <v>0</v>
      </c>
      <c r="S15" s="154">
        <f>SUM(S9:S14)</f>
        <v>0</v>
      </c>
    </row>
    <row r="17" spans="15:18" ht="23.25" x14ac:dyDescent="0.5">
      <c r="O17" s="155" t="s">
        <v>64</v>
      </c>
      <c r="P17" s="156" t="s">
        <v>65</v>
      </c>
      <c r="Q17" s="157"/>
      <c r="R17" s="158" t="s">
        <v>66</v>
      </c>
    </row>
    <row r="18" spans="15:18" ht="23.25" x14ac:dyDescent="0.5">
      <c r="O18" s="107"/>
      <c r="P18" s="105" t="s">
        <v>152</v>
      </c>
      <c r="Q18" s="157"/>
      <c r="R18" s="157"/>
    </row>
    <row r="19" spans="15:18" ht="23.25" x14ac:dyDescent="0.5">
      <c r="O19" s="106" t="s">
        <v>67</v>
      </c>
      <c r="P19" s="105" t="s">
        <v>150</v>
      </c>
      <c r="Q19" s="157"/>
      <c r="R19" s="157"/>
    </row>
  </sheetData>
  <mergeCells count="5">
    <mergeCell ref="E6:H6"/>
    <mergeCell ref="F4:N4"/>
    <mergeCell ref="K15:L15"/>
    <mergeCell ref="A15:B15"/>
    <mergeCell ref="F3:O3"/>
  </mergeCells>
  <phoneticPr fontId="0" type="noConversion"/>
  <pageMargins left="0.43307086614173229" right="0" top="0.74803149606299213" bottom="0.74803149606299213" header="0.31496062992125984" footer="0.31496062992125984"/>
  <pageSetup paperSize="9" scale="87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7"/>
  <sheetViews>
    <sheetView zoomScaleNormal="100" workbookViewId="0">
      <selection activeCell="P10" sqref="P10"/>
    </sheetView>
  </sheetViews>
  <sheetFormatPr defaultColWidth="9.140625" defaultRowHeight="21" x14ac:dyDescent="0.45"/>
  <cols>
    <col min="1" max="1" width="4.140625" style="117" customWidth="1"/>
    <col min="2" max="2" width="8.42578125" style="117" customWidth="1"/>
    <col min="3" max="3" width="7" style="117" customWidth="1"/>
    <col min="4" max="4" width="12" style="117" bestFit="1" customWidth="1"/>
    <col min="5" max="5" width="10.140625" style="117" bestFit="1" customWidth="1"/>
    <col min="6" max="6" width="9.28515625" style="117" customWidth="1"/>
    <col min="7" max="7" width="11.5703125" style="117" bestFit="1" customWidth="1"/>
    <col min="8" max="8" width="9.5703125" style="117" customWidth="1"/>
    <col min="9" max="9" width="11.28515625" style="117" customWidth="1"/>
    <col min="10" max="10" width="2.7109375" style="117" customWidth="1"/>
    <col min="11" max="11" width="4.5703125" style="117" customWidth="1"/>
    <col min="12" max="12" width="8.42578125" style="117" customWidth="1"/>
    <col min="13" max="13" width="8.140625" style="117" customWidth="1"/>
    <col min="14" max="14" width="10.140625" style="117" customWidth="1"/>
    <col min="15" max="15" width="9.5703125" style="117" customWidth="1"/>
    <col min="16" max="16" width="8.140625" style="117" customWidth="1"/>
    <col min="17" max="17" width="10.42578125" style="117" customWidth="1"/>
    <col min="18" max="18" width="8.5703125" style="117" customWidth="1"/>
    <col min="19" max="19" width="11.28515625" style="117" customWidth="1"/>
    <col min="20" max="16384" width="9.140625" style="117"/>
  </cols>
  <sheetData>
    <row r="1" spans="1:19" s="118" customFormat="1" ht="23.25" customHeight="1" x14ac:dyDescent="0.5">
      <c r="E1" s="119" t="s">
        <v>24</v>
      </c>
      <c r="F1" s="363" t="s">
        <v>166</v>
      </c>
      <c r="G1" s="363"/>
      <c r="H1" s="363"/>
      <c r="I1" s="363"/>
      <c r="J1" s="363"/>
      <c r="K1" s="363"/>
      <c r="L1" s="363"/>
      <c r="M1" s="363"/>
      <c r="N1" s="363"/>
      <c r="O1" s="363"/>
      <c r="P1" s="120"/>
    </row>
    <row r="2" spans="1:19" s="121" customFormat="1" ht="20.25" customHeight="1" x14ac:dyDescent="0.45">
      <c r="C2" s="122" t="s">
        <v>13</v>
      </c>
      <c r="D2" s="122"/>
      <c r="E2" s="122"/>
      <c r="F2" s="360" t="s">
        <v>77</v>
      </c>
      <c r="G2" s="360"/>
      <c r="H2" s="360"/>
      <c r="I2" s="360"/>
      <c r="J2" s="360"/>
      <c r="K2" s="360"/>
      <c r="L2" s="360"/>
      <c r="M2" s="360"/>
      <c r="N2" s="360"/>
      <c r="O2" s="123"/>
      <c r="P2" s="123"/>
    </row>
    <row r="3" spans="1:19" s="121" customFormat="1" ht="17.25" customHeight="1" x14ac:dyDescent="0.45">
      <c r="C3" s="122"/>
      <c r="D3" s="122"/>
      <c r="E3" s="122"/>
      <c r="H3" s="124"/>
      <c r="I3" s="124"/>
      <c r="J3" s="124"/>
      <c r="K3" s="124"/>
      <c r="L3" s="123"/>
      <c r="M3" s="123"/>
      <c r="N3" s="123"/>
      <c r="O3" s="123"/>
      <c r="P3" s="123"/>
      <c r="S3" s="125" t="s">
        <v>37</v>
      </c>
    </row>
    <row r="4" spans="1:19" s="130" customFormat="1" ht="18.75" customHeight="1" x14ac:dyDescent="0.5">
      <c r="A4" s="126"/>
      <c r="B4" s="126"/>
      <c r="C4" s="127"/>
      <c r="D4" s="127"/>
      <c r="E4" s="359" t="s">
        <v>80</v>
      </c>
      <c r="F4" s="359"/>
      <c r="G4" s="359"/>
      <c r="H4" s="359"/>
      <c r="I4" s="129"/>
      <c r="K4" s="126"/>
      <c r="L4" s="131"/>
      <c r="M4" s="132"/>
      <c r="N4" s="183"/>
      <c r="O4" s="128" t="s">
        <v>81</v>
      </c>
      <c r="P4" s="128"/>
      <c r="Q4" s="128"/>
      <c r="R4" s="128"/>
      <c r="S4" s="133"/>
    </row>
    <row r="5" spans="1:19" x14ac:dyDescent="0.45">
      <c r="A5" s="134" t="s">
        <v>0</v>
      </c>
      <c r="B5" s="134" t="s">
        <v>3</v>
      </c>
      <c r="C5" s="135" t="s">
        <v>25</v>
      </c>
      <c r="D5" s="18" t="s">
        <v>110</v>
      </c>
      <c r="E5" s="126" t="s">
        <v>28</v>
      </c>
      <c r="F5" s="136" t="s">
        <v>30</v>
      </c>
      <c r="G5" s="126" t="s">
        <v>36</v>
      </c>
      <c r="H5" s="126" t="s">
        <v>32</v>
      </c>
      <c r="I5" s="137" t="s">
        <v>34</v>
      </c>
      <c r="K5" s="134" t="s">
        <v>0</v>
      </c>
      <c r="L5" s="134" t="s">
        <v>3</v>
      </c>
      <c r="M5" s="134" t="s">
        <v>25</v>
      </c>
      <c r="N5" s="18" t="s">
        <v>110</v>
      </c>
      <c r="O5" s="134" t="s">
        <v>28</v>
      </c>
      <c r="P5" s="138" t="s">
        <v>30</v>
      </c>
      <c r="Q5" s="134" t="s">
        <v>36</v>
      </c>
      <c r="R5" s="134" t="s">
        <v>32</v>
      </c>
      <c r="S5" s="138" t="s">
        <v>34</v>
      </c>
    </row>
    <row r="6" spans="1:19" x14ac:dyDescent="0.45">
      <c r="A6" s="139"/>
      <c r="B6" s="140"/>
      <c r="C6" s="141" t="s">
        <v>26</v>
      </c>
      <c r="D6" s="57" t="s">
        <v>26</v>
      </c>
      <c r="E6" s="142" t="s">
        <v>29</v>
      </c>
      <c r="F6" s="142" t="s">
        <v>31</v>
      </c>
      <c r="G6" s="142" t="s">
        <v>35</v>
      </c>
      <c r="H6" s="142" t="s">
        <v>33</v>
      </c>
      <c r="I6" s="143" t="s">
        <v>1</v>
      </c>
      <c r="K6" s="139"/>
      <c r="L6" s="140"/>
      <c r="M6" s="142" t="s">
        <v>26</v>
      </c>
      <c r="N6" s="57" t="s">
        <v>26</v>
      </c>
      <c r="O6" s="142" t="s">
        <v>29</v>
      </c>
      <c r="P6" s="142" t="s">
        <v>31</v>
      </c>
      <c r="Q6" s="142" t="s">
        <v>35</v>
      </c>
      <c r="R6" s="142" t="s">
        <v>33</v>
      </c>
      <c r="S6" s="142" t="s">
        <v>1</v>
      </c>
    </row>
    <row r="7" spans="1:19" s="147" customFormat="1" x14ac:dyDescent="0.45">
      <c r="A7" s="144">
        <v>1</v>
      </c>
      <c r="B7" s="144" t="s">
        <v>69</v>
      </c>
      <c r="C7" s="145"/>
      <c r="D7" s="145"/>
      <c r="E7" s="145"/>
      <c r="F7" s="75"/>
      <c r="G7" s="145"/>
      <c r="H7" s="145"/>
      <c r="I7" s="145"/>
      <c r="K7" s="144">
        <v>1</v>
      </c>
      <c r="L7" s="144" t="s">
        <v>69</v>
      </c>
      <c r="M7" s="148">
        <v>10</v>
      </c>
      <c r="N7" s="148">
        <v>10</v>
      </c>
      <c r="O7" s="145">
        <v>420</v>
      </c>
      <c r="P7" s="164">
        <f>(N7*O7)/1000</f>
        <v>4.2</v>
      </c>
      <c r="Q7" s="178">
        <v>40</v>
      </c>
      <c r="R7" s="75">
        <f>(P7*Q7)/1000</f>
        <v>0.16800000000000001</v>
      </c>
      <c r="S7" s="148">
        <v>9</v>
      </c>
    </row>
    <row r="8" spans="1:19" s="151" customFormat="1" x14ac:dyDescent="0.45">
      <c r="A8" s="149">
        <v>2</v>
      </c>
      <c r="B8" s="149" t="s">
        <v>70</v>
      </c>
      <c r="C8" s="150"/>
      <c r="D8" s="150"/>
      <c r="E8" s="145"/>
      <c r="F8" s="75"/>
      <c r="G8" s="145"/>
      <c r="H8" s="145"/>
      <c r="I8" s="150"/>
      <c r="K8" s="149">
        <v>2</v>
      </c>
      <c r="L8" s="149" t="s">
        <v>70</v>
      </c>
      <c r="M8" s="150">
        <v>5</v>
      </c>
      <c r="N8" s="150">
        <v>5</v>
      </c>
      <c r="O8" s="145">
        <v>420</v>
      </c>
      <c r="P8" s="75">
        <f>(N8*O8)/1000</f>
        <v>2.1</v>
      </c>
      <c r="Q8" s="178">
        <v>40</v>
      </c>
      <c r="R8" s="75">
        <f>(P8*Q8)/1000</f>
        <v>8.4000000000000005E-2</v>
      </c>
      <c r="S8" s="150">
        <v>4</v>
      </c>
    </row>
    <row r="9" spans="1:19" s="151" customFormat="1" x14ac:dyDescent="0.45">
      <c r="A9" s="149">
        <v>3</v>
      </c>
      <c r="B9" s="149" t="s">
        <v>71</v>
      </c>
      <c r="C9" s="150"/>
      <c r="D9" s="150"/>
      <c r="E9" s="145"/>
      <c r="F9" s="75"/>
      <c r="G9" s="145"/>
      <c r="H9" s="145"/>
      <c r="I9" s="150"/>
      <c r="K9" s="149">
        <v>3</v>
      </c>
      <c r="L9" s="149" t="s">
        <v>71</v>
      </c>
      <c r="M9" s="150"/>
      <c r="N9" s="150"/>
      <c r="O9" s="145"/>
      <c r="P9" s="145"/>
      <c r="Q9" s="150"/>
      <c r="R9" s="146"/>
      <c r="S9" s="150"/>
    </row>
    <row r="10" spans="1:19" s="151" customFormat="1" x14ac:dyDescent="0.45">
      <c r="A10" s="149">
        <v>4</v>
      </c>
      <c r="B10" s="149" t="s">
        <v>72</v>
      </c>
      <c r="C10" s="150"/>
      <c r="D10" s="150"/>
      <c r="E10" s="145"/>
      <c r="F10" s="75"/>
      <c r="G10" s="145"/>
      <c r="H10" s="145"/>
      <c r="I10" s="150"/>
      <c r="K10" s="149">
        <v>4</v>
      </c>
      <c r="L10" s="149" t="s">
        <v>72</v>
      </c>
      <c r="M10" s="150"/>
      <c r="N10" s="150"/>
      <c r="O10" s="145"/>
      <c r="P10" s="145"/>
      <c r="Q10" s="150"/>
      <c r="R10" s="146"/>
      <c r="S10" s="150"/>
    </row>
    <row r="11" spans="1:19" s="151" customFormat="1" x14ac:dyDescent="0.45">
      <c r="A11" s="149">
        <v>5</v>
      </c>
      <c r="B11" s="149" t="s">
        <v>73</v>
      </c>
      <c r="C11" s="150"/>
      <c r="D11" s="150"/>
      <c r="E11" s="145"/>
      <c r="F11" s="75"/>
      <c r="G11" s="150"/>
      <c r="H11" s="146"/>
      <c r="I11" s="150"/>
      <c r="K11" s="149">
        <v>5</v>
      </c>
      <c r="L11" s="149" t="s">
        <v>73</v>
      </c>
      <c r="M11" s="150"/>
      <c r="N11" s="150"/>
      <c r="O11" s="145"/>
      <c r="P11" s="145"/>
      <c r="Q11" s="150"/>
      <c r="R11" s="146"/>
      <c r="S11" s="150"/>
    </row>
    <row r="12" spans="1:19" s="151" customFormat="1" x14ac:dyDescent="0.45">
      <c r="A12" s="149">
        <v>6</v>
      </c>
      <c r="B12" s="149" t="s">
        <v>74</v>
      </c>
      <c r="C12" s="150"/>
      <c r="D12" s="150"/>
      <c r="E12" s="145"/>
      <c r="F12" s="75"/>
      <c r="G12" s="150"/>
      <c r="H12" s="146"/>
      <c r="I12" s="150"/>
      <c r="K12" s="149">
        <v>6</v>
      </c>
      <c r="L12" s="161" t="s">
        <v>74</v>
      </c>
      <c r="M12" s="162"/>
      <c r="N12" s="162"/>
      <c r="O12" s="163"/>
      <c r="P12" s="163"/>
      <c r="Q12" s="162"/>
      <c r="R12" s="166"/>
      <c r="S12" s="162"/>
    </row>
    <row r="13" spans="1:19" s="147" customFormat="1" x14ac:dyDescent="0.45">
      <c r="A13" s="152" t="s">
        <v>2</v>
      </c>
      <c r="B13" s="152"/>
      <c r="C13" s="154">
        <f>SUM(C7:C12)</f>
        <v>0</v>
      </c>
      <c r="D13" s="154">
        <f>SUM(D7:D12)</f>
        <v>0</v>
      </c>
      <c r="E13" s="154">
        <f>E10</f>
        <v>0</v>
      </c>
      <c r="F13" s="159">
        <f>SUM(F7:F12)</f>
        <v>0</v>
      </c>
      <c r="G13" s="154">
        <f>G10</f>
        <v>0</v>
      </c>
      <c r="H13" s="154">
        <f>SUM(H7:H12)</f>
        <v>0</v>
      </c>
      <c r="I13" s="154">
        <f>SUM(I7:I12)</f>
        <v>0</v>
      </c>
      <c r="K13" s="152" t="s">
        <v>2</v>
      </c>
      <c r="L13" s="152"/>
      <c r="M13" s="154">
        <f>SUM(M7:M12)</f>
        <v>15</v>
      </c>
      <c r="N13" s="154">
        <f>SUM(N7:N12)</f>
        <v>15</v>
      </c>
      <c r="O13" s="154">
        <f>O8</f>
        <v>420</v>
      </c>
      <c r="P13" s="154">
        <f>SUM(P7:P12)</f>
        <v>6.3000000000000007</v>
      </c>
      <c r="Q13" s="154">
        <f>Q8</f>
        <v>40</v>
      </c>
      <c r="R13" s="154">
        <f>SUM(R7:R12)</f>
        <v>0.252</v>
      </c>
      <c r="S13" s="154">
        <f>SUM(S7:S12)</f>
        <v>13</v>
      </c>
    </row>
    <row r="15" spans="1:19" ht="23.25" x14ac:dyDescent="0.5">
      <c r="O15" s="155" t="s">
        <v>64</v>
      </c>
      <c r="P15" s="156" t="s">
        <v>65</v>
      </c>
      <c r="Q15" s="157"/>
      <c r="R15" s="158" t="s">
        <v>66</v>
      </c>
    </row>
    <row r="16" spans="1:19" ht="23.25" x14ac:dyDescent="0.5">
      <c r="O16" s="107"/>
      <c r="P16" s="105" t="s">
        <v>152</v>
      </c>
      <c r="Q16" s="157"/>
      <c r="R16" s="157"/>
    </row>
    <row r="17" spans="15:18" ht="23.25" x14ac:dyDescent="0.5">
      <c r="O17" s="106" t="s">
        <v>67</v>
      </c>
      <c r="P17" s="105" t="s">
        <v>150</v>
      </c>
      <c r="Q17" s="157"/>
      <c r="R17" s="157"/>
    </row>
  </sheetData>
  <mergeCells count="3">
    <mergeCell ref="F2:N2"/>
    <mergeCell ref="E4:H4"/>
    <mergeCell ref="F1:O1"/>
  </mergeCells>
  <phoneticPr fontId="14" type="noConversion"/>
  <pageMargins left="0.25" right="0.25" top="0.75" bottom="0.75" header="0.3" footer="0.3"/>
  <pageSetup paperSize="9" scale="9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topLeftCell="B1" workbookViewId="0">
      <selection activeCell="N14" sqref="N14"/>
    </sheetView>
  </sheetViews>
  <sheetFormatPr defaultColWidth="9.140625" defaultRowHeight="21" x14ac:dyDescent="0.45"/>
  <cols>
    <col min="1" max="1" width="4.140625" style="39" customWidth="1"/>
    <col min="2" max="2" width="9" style="39" customWidth="1"/>
    <col min="3" max="3" width="8.28515625" style="39" customWidth="1"/>
    <col min="4" max="4" width="10.28515625" style="39" customWidth="1"/>
    <col min="5" max="5" width="9.5703125" style="39" customWidth="1"/>
    <col min="6" max="6" width="9.28515625" style="39" customWidth="1"/>
    <col min="7" max="7" width="9.5703125" style="39" customWidth="1"/>
    <col min="8" max="8" width="8.28515625" style="39" customWidth="1"/>
    <col min="9" max="9" width="9.85546875" style="39" customWidth="1"/>
    <col min="10" max="10" width="1" style="39" customWidth="1"/>
    <col min="11" max="11" width="4.5703125" style="39" customWidth="1"/>
    <col min="12" max="12" width="8.28515625" style="39" customWidth="1"/>
    <col min="13" max="13" width="8.140625" style="39" customWidth="1"/>
    <col min="14" max="14" width="10.85546875" style="39" customWidth="1"/>
    <col min="15" max="15" width="9.28515625" style="39" customWidth="1"/>
    <col min="16" max="16" width="8.28515625" style="39" customWidth="1"/>
    <col min="17" max="17" width="11.42578125" style="39" customWidth="1"/>
    <col min="18" max="18" width="8.5703125" style="39" customWidth="1"/>
    <col min="19" max="19" width="11.42578125" style="39" customWidth="1"/>
    <col min="20" max="16384" width="9.140625" style="39"/>
  </cols>
  <sheetData>
    <row r="1" spans="1:19" s="40" customFormat="1" ht="23.25" customHeight="1" x14ac:dyDescent="0.5">
      <c r="E1" s="41" t="s">
        <v>24</v>
      </c>
      <c r="F1" s="308" t="s">
        <v>166</v>
      </c>
      <c r="G1" s="308"/>
      <c r="H1" s="308"/>
      <c r="I1" s="308"/>
      <c r="J1" s="308"/>
      <c r="K1" s="308"/>
      <c r="L1" s="308"/>
      <c r="M1" s="308"/>
      <c r="N1" s="308"/>
      <c r="O1" s="308"/>
      <c r="P1" s="308"/>
    </row>
    <row r="2" spans="1:19" s="43" customFormat="1" ht="20.25" customHeight="1" x14ac:dyDescent="0.45">
      <c r="C2" s="44" t="s">
        <v>13</v>
      </c>
      <c r="D2" s="44"/>
      <c r="E2" s="44"/>
      <c r="F2" s="329" t="s">
        <v>77</v>
      </c>
      <c r="G2" s="329"/>
      <c r="H2" s="329"/>
      <c r="I2" s="329"/>
      <c r="J2" s="329"/>
      <c r="K2" s="329"/>
      <c r="L2" s="329"/>
      <c r="M2" s="329"/>
      <c r="N2" s="329"/>
      <c r="O2" s="45"/>
      <c r="P2" s="45"/>
    </row>
    <row r="3" spans="1:19" s="43" customFormat="1" ht="17.25" customHeight="1" x14ac:dyDescent="0.45">
      <c r="C3" s="44"/>
      <c r="D3" s="44"/>
      <c r="E3" s="44"/>
      <c r="H3" s="46"/>
      <c r="I3" s="46"/>
      <c r="J3" s="46"/>
      <c r="K3" s="46"/>
      <c r="L3" s="45"/>
      <c r="M3" s="45"/>
      <c r="N3" s="45"/>
      <c r="O3" s="45"/>
      <c r="P3" s="45"/>
      <c r="S3" s="47" t="s">
        <v>37</v>
      </c>
    </row>
    <row r="4" spans="1:19" s="50" customFormat="1" ht="18.75" customHeight="1" x14ac:dyDescent="0.5">
      <c r="A4" s="18"/>
      <c r="B4" s="18"/>
      <c r="C4" s="48"/>
      <c r="D4" s="48"/>
      <c r="E4" s="328" t="s">
        <v>82</v>
      </c>
      <c r="F4" s="328"/>
      <c r="G4" s="328"/>
      <c r="H4" s="328"/>
      <c r="I4" s="49"/>
      <c r="K4" s="18"/>
      <c r="L4" s="92"/>
      <c r="M4" s="88"/>
      <c r="N4" s="182"/>
      <c r="O4" s="87" t="s">
        <v>83</v>
      </c>
      <c r="P4" s="87"/>
      <c r="Q4" s="87"/>
      <c r="R4" s="87"/>
      <c r="S4" s="89"/>
    </row>
    <row r="5" spans="1:19" x14ac:dyDescent="0.45">
      <c r="A5" s="51" t="s">
        <v>0</v>
      </c>
      <c r="B5" s="51" t="s">
        <v>3</v>
      </c>
      <c r="C5" s="52" t="s">
        <v>25</v>
      </c>
      <c r="D5" s="18" t="s">
        <v>110</v>
      </c>
      <c r="E5" s="18" t="s">
        <v>28</v>
      </c>
      <c r="F5" s="53" t="s">
        <v>30</v>
      </c>
      <c r="G5" s="18" t="s">
        <v>36</v>
      </c>
      <c r="H5" s="18" t="s">
        <v>32</v>
      </c>
      <c r="I5" s="288" t="s">
        <v>34</v>
      </c>
      <c r="K5" s="51" t="s">
        <v>0</v>
      </c>
      <c r="L5" s="51" t="s">
        <v>3</v>
      </c>
      <c r="M5" s="51" t="s">
        <v>25</v>
      </c>
      <c r="N5" s="18" t="s">
        <v>110</v>
      </c>
      <c r="O5" s="51" t="s">
        <v>28</v>
      </c>
      <c r="P5" s="55" t="s">
        <v>30</v>
      </c>
      <c r="Q5" s="51" t="s">
        <v>36</v>
      </c>
      <c r="R5" s="51" t="s">
        <v>32</v>
      </c>
      <c r="S5" s="55" t="s">
        <v>34</v>
      </c>
    </row>
    <row r="6" spans="1:19" x14ac:dyDescent="0.45">
      <c r="A6" s="56"/>
      <c r="B6" s="93"/>
      <c r="C6" s="57" t="s">
        <v>26</v>
      </c>
      <c r="D6" s="57" t="s">
        <v>26</v>
      </c>
      <c r="E6" s="58" t="s">
        <v>29</v>
      </c>
      <c r="F6" s="58" t="s">
        <v>31</v>
      </c>
      <c r="G6" s="58" t="s">
        <v>35</v>
      </c>
      <c r="H6" s="58" t="s">
        <v>33</v>
      </c>
      <c r="I6" s="59" t="s">
        <v>1</v>
      </c>
      <c r="K6" s="56"/>
      <c r="L6" s="93"/>
      <c r="M6" s="58" t="s">
        <v>26</v>
      </c>
      <c r="N6" s="57" t="s">
        <v>26</v>
      </c>
      <c r="O6" s="58" t="s">
        <v>29</v>
      </c>
      <c r="P6" s="58" t="s">
        <v>31</v>
      </c>
      <c r="Q6" s="58" t="s">
        <v>35</v>
      </c>
      <c r="R6" s="58" t="s">
        <v>33</v>
      </c>
      <c r="S6" s="58" t="s">
        <v>1</v>
      </c>
    </row>
    <row r="7" spans="1:19" s="60" customFormat="1" ht="23.25" x14ac:dyDescent="0.5">
      <c r="A7" s="30">
        <v>1</v>
      </c>
      <c r="B7" s="223" t="s">
        <v>69</v>
      </c>
      <c r="C7" s="218">
        <v>35</v>
      </c>
      <c r="D7" s="218">
        <v>35</v>
      </c>
      <c r="E7" s="209">
        <v>145</v>
      </c>
      <c r="F7" s="224">
        <f>(D7*E7)/1000</f>
        <v>5.0750000000000002</v>
      </c>
      <c r="G7" s="192">
        <v>25</v>
      </c>
      <c r="H7" s="224">
        <f t="shared" ref="H7:H12" si="0">(F7*G7)/1000</f>
        <v>0.12687499999999999</v>
      </c>
      <c r="I7" s="218">
        <v>39</v>
      </c>
      <c r="K7" s="223">
        <v>1</v>
      </c>
      <c r="L7" s="223" t="s">
        <v>69</v>
      </c>
      <c r="M7" s="188">
        <v>3.5</v>
      </c>
      <c r="N7" s="188">
        <v>3.5</v>
      </c>
      <c r="O7" s="209">
        <v>300</v>
      </c>
      <c r="P7" s="224">
        <f t="shared" ref="P7:P12" si="1">(N7*O7)/1000</f>
        <v>1.05</v>
      </c>
      <c r="Q7" s="192">
        <v>25</v>
      </c>
      <c r="R7" s="224">
        <f t="shared" ref="R7:R12" si="2">(P7*Q7)/1000</f>
        <v>2.6249999999999999E-2</v>
      </c>
      <c r="S7" s="188">
        <v>17</v>
      </c>
    </row>
    <row r="8" spans="1:19" s="62" customFormat="1" ht="23.25" x14ac:dyDescent="0.5">
      <c r="A8" s="31">
        <v>2</v>
      </c>
      <c r="B8" s="223" t="s">
        <v>70</v>
      </c>
      <c r="C8" s="218">
        <v>33.25</v>
      </c>
      <c r="D8" s="218">
        <v>33.25</v>
      </c>
      <c r="E8" s="209">
        <v>145</v>
      </c>
      <c r="F8" s="224">
        <f t="shared" ref="F8:F12" si="3">(D8*E8)/1000</f>
        <v>4.82125</v>
      </c>
      <c r="G8" s="192">
        <v>25</v>
      </c>
      <c r="H8" s="224">
        <f t="shared" si="0"/>
        <v>0.12053125000000001</v>
      </c>
      <c r="I8" s="218">
        <v>35</v>
      </c>
      <c r="K8" s="223">
        <v>2</v>
      </c>
      <c r="L8" s="223" t="s">
        <v>70</v>
      </c>
      <c r="M8" s="188">
        <v>5.5</v>
      </c>
      <c r="N8" s="188">
        <v>5.5</v>
      </c>
      <c r="O8" s="209">
        <v>300</v>
      </c>
      <c r="P8" s="224">
        <f t="shared" si="1"/>
        <v>1.65</v>
      </c>
      <c r="Q8" s="192">
        <v>25</v>
      </c>
      <c r="R8" s="224">
        <f t="shared" si="2"/>
        <v>4.1250000000000002E-2</v>
      </c>
      <c r="S8" s="188">
        <v>47</v>
      </c>
    </row>
    <row r="9" spans="1:19" s="62" customFormat="1" ht="23.25" x14ac:dyDescent="0.5">
      <c r="A9" s="31">
        <v>3</v>
      </c>
      <c r="B9" s="223" t="s">
        <v>71</v>
      </c>
      <c r="C9" s="192">
        <v>43.25</v>
      </c>
      <c r="D9" s="192">
        <v>43.25</v>
      </c>
      <c r="E9" s="209">
        <v>145</v>
      </c>
      <c r="F9" s="224">
        <f t="shared" si="3"/>
        <v>6.2712500000000002</v>
      </c>
      <c r="G9" s="192">
        <v>25</v>
      </c>
      <c r="H9" s="224">
        <f t="shared" si="0"/>
        <v>0.15678125000000001</v>
      </c>
      <c r="I9" s="192">
        <v>33</v>
      </c>
      <c r="K9" s="223">
        <v>3</v>
      </c>
      <c r="L9" s="223" t="s">
        <v>71</v>
      </c>
      <c r="M9" s="219">
        <v>5</v>
      </c>
      <c r="N9" s="289">
        <v>5</v>
      </c>
      <c r="O9" s="209">
        <v>300</v>
      </c>
      <c r="P9" s="224">
        <f t="shared" si="1"/>
        <v>1.5</v>
      </c>
      <c r="Q9" s="192">
        <v>25</v>
      </c>
      <c r="R9" s="224">
        <f t="shared" si="2"/>
        <v>3.7499999999999999E-2</v>
      </c>
      <c r="S9" s="219">
        <v>55</v>
      </c>
    </row>
    <row r="10" spans="1:19" s="62" customFormat="1" ht="23.25" x14ac:dyDescent="0.5">
      <c r="A10" s="31">
        <v>4</v>
      </c>
      <c r="B10" s="223" t="s">
        <v>72</v>
      </c>
      <c r="C10" s="218">
        <v>23</v>
      </c>
      <c r="D10" s="218">
        <v>23</v>
      </c>
      <c r="E10" s="209">
        <v>145</v>
      </c>
      <c r="F10" s="224">
        <f t="shared" si="3"/>
        <v>3.335</v>
      </c>
      <c r="G10" s="192">
        <v>25</v>
      </c>
      <c r="H10" s="224">
        <f t="shared" si="0"/>
        <v>8.3375000000000005E-2</v>
      </c>
      <c r="I10" s="218">
        <v>28</v>
      </c>
      <c r="K10" s="223">
        <v>4</v>
      </c>
      <c r="L10" s="223" t="s">
        <v>72</v>
      </c>
      <c r="M10" s="188">
        <v>3</v>
      </c>
      <c r="N10" s="188">
        <v>3</v>
      </c>
      <c r="O10" s="209">
        <v>300</v>
      </c>
      <c r="P10" s="224">
        <f t="shared" si="1"/>
        <v>0.9</v>
      </c>
      <c r="Q10" s="192">
        <v>25</v>
      </c>
      <c r="R10" s="224">
        <f t="shared" si="2"/>
        <v>2.2499999999999999E-2</v>
      </c>
      <c r="S10" s="188">
        <v>33</v>
      </c>
    </row>
    <row r="11" spans="1:19" s="62" customFormat="1" ht="23.25" x14ac:dyDescent="0.5">
      <c r="A11" s="31">
        <v>5</v>
      </c>
      <c r="B11" s="223" t="s">
        <v>73</v>
      </c>
      <c r="C11" s="218">
        <v>16.5</v>
      </c>
      <c r="D11" s="218">
        <v>16.5</v>
      </c>
      <c r="E11" s="209">
        <v>145</v>
      </c>
      <c r="F11" s="224">
        <f t="shared" si="3"/>
        <v>2.3925000000000001</v>
      </c>
      <c r="G11" s="192">
        <v>25</v>
      </c>
      <c r="H11" s="224">
        <f t="shared" si="0"/>
        <v>5.9812499999999998E-2</v>
      </c>
      <c r="I11" s="218">
        <v>12</v>
      </c>
      <c r="K11" s="223">
        <v>5</v>
      </c>
      <c r="L11" s="223" t="s">
        <v>73</v>
      </c>
      <c r="M11" s="188">
        <v>1</v>
      </c>
      <c r="N11" s="188">
        <v>1</v>
      </c>
      <c r="O11" s="209">
        <v>300</v>
      </c>
      <c r="P11" s="224">
        <f t="shared" si="1"/>
        <v>0.3</v>
      </c>
      <c r="Q11" s="192">
        <v>25</v>
      </c>
      <c r="R11" s="224">
        <f t="shared" si="2"/>
        <v>7.4999999999999997E-3</v>
      </c>
      <c r="S11" s="188">
        <v>15</v>
      </c>
    </row>
    <row r="12" spans="1:19" s="62" customFormat="1" ht="23.25" x14ac:dyDescent="0.5">
      <c r="A12" s="31">
        <v>6</v>
      </c>
      <c r="B12" s="223" t="s">
        <v>74</v>
      </c>
      <c r="C12" s="218">
        <v>5</v>
      </c>
      <c r="D12" s="218">
        <v>5</v>
      </c>
      <c r="E12" s="209">
        <v>145</v>
      </c>
      <c r="F12" s="224">
        <f t="shared" si="3"/>
        <v>0.72499999999999998</v>
      </c>
      <c r="G12" s="192">
        <v>25</v>
      </c>
      <c r="H12" s="224">
        <f t="shared" si="0"/>
        <v>1.8124999999999999E-2</v>
      </c>
      <c r="I12" s="218">
        <v>10</v>
      </c>
      <c r="K12" s="223">
        <v>6</v>
      </c>
      <c r="L12" s="223" t="s">
        <v>74</v>
      </c>
      <c r="M12" s="188">
        <v>1</v>
      </c>
      <c r="N12" s="188">
        <v>1</v>
      </c>
      <c r="O12" s="209">
        <v>300</v>
      </c>
      <c r="P12" s="224">
        <f t="shared" si="1"/>
        <v>0.3</v>
      </c>
      <c r="Q12" s="192">
        <v>25</v>
      </c>
      <c r="R12" s="224">
        <f t="shared" si="2"/>
        <v>7.4999999999999997E-3</v>
      </c>
      <c r="S12" s="188">
        <v>5</v>
      </c>
    </row>
    <row r="13" spans="1:19" x14ac:dyDescent="0.45">
      <c r="A13" s="330" t="s">
        <v>2</v>
      </c>
      <c r="B13" s="331"/>
      <c r="C13" s="154">
        <f>SUM(C7:C12)</f>
        <v>156</v>
      </c>
      <c r="D13" s="154">
        <f>SUM(D7:D12)</f>
        <v>156</v>
      </c>
      <c r="E13" s="209">
        <f>E12</f>
        <v>145</v>
      </c>
      <c r="F13" s="159">
        <f>SUM(F7:F12)</f>
        <v>22.620000000000005</v>
      </c>
      <c r="G13" s="154">
        <f>G12</f>
        <v>25</v>
      </c>
      <c r="H13" s="159">
        <f>SUM(H7:H12)</f>
        <v>0.5655</v>
      </c>
      <c r="I13" s="154">
        <f>SUM(I7:I12)</f>
        <v>157</v>
      </c>
      <c r="K13" s="330" t="s">
        <v>2</v>
      </c>
      <c r="L13" s="331"/>
      <c r="M13" s="154">
        <f>SUM(M7:M12)</f>
        <v>19</v>
      </c>
      <c r="N13" s="154">
        <f>SUM(N7:N12)</f>
        <v>19</v>
      </c>
      <c r="O13" s="209">
        <f>O12</f>
        <v>300</v>
      </c>
      <c r="P13" s="159">
        <f>SUM(P7:P12)</f>
        <v>5.7</v>
      </c>
      <c r="Q13" s="154">
        <f>Q12</f>
        <v>25</v>
      </c>
      <c r="R13" s="159">
        <f>SUM(R7:R12)</f>
        <v>0.14250000000000002</v>
      </c>
      <c r="S13" s="154">
        <f>SUM(S7:S12)</f>
        <v>172</v>
      </c>
    </row>
    <row r="15" spans="1:19" ht="23.25" x14ac:dyDescent="0.5">
      <c r="O15" s="106" t="s">
        <v>64</v>
      </c>
      <c r="P15" s="105" t="s">
        <v>65</v>
      </c>
      <c r="Q15" s="108"/>
      <c r="R15" s="107" t="s">
        <v>66</v>
      </c>
    </row>
    <row r="16" spans="1:19" ht="23.25" x14ac:dyDescent="0.5">
      <c r="O16" s="107"/>
      <c r="P16" s="105" t="s">
        <v>152</v>
      </c>
      <c r="Q16" s="108"/>
      <c r="R16" s="108"/>
    </row>
    <row r="17" spans="15:18" ht="23.25" x14ac:dyDescent="0.5">
      <c r="O17" s="106" t="s">
        <v>67</v>
      </c>
      <c r="P17" s="105" t="s">
        <v>150</v>
      </c>
      <c r="Q17" s="108"/>
      <c r="R17" s="108"/>
    </row>
  </sheetData>
  <mergeCells count="5">
    <mergeCell ref="F2:N2"/>
    <mergeCell ref="E4:H4"/>
    <mergeCell ref="A13:B13"/>
    <mergeCell ref="K13:L13"/>
    <mergeCell ref="F1:P1"/>
  </mergeCells>
  <phoneticPr fontId="14" type="noConversion"/>
  <pageMargins left="0.43307086614173229" right="0" top="0.74803149606299213" bottom="0.74803149606299213" header="0.31496062992125984" footer="0.31496062992125984"/>
  <pageSetup paperSize="9" scale="9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7"/>
  <sheetViews>
    <sheetView workbookViewId="0">
      <selection activeCell="I15" sqref="I15"/>
    </sheetView>
  </sheetViews>
  <sheetFormatPr defaultColWidth="9.140625" defaultRowHeight="21" x14ac:dyDescent="0.45"/>
  <cols>
    <col min="1" max="1" width="4.140625" style="117" customWidth="1"/>
    <col min="2" max="2" width="9" style="117" customWidth="1"/>
    <col min="3" max="3" width="8.28515625" style="117" customWidth="1"/>
    <col min="4" max="4" width="11.28515625" style="117" customWidth="1"/>
    <col min="5" max="5" width="9.5703125" style="117" customWidth="1"/>
    <col min="6" max="6" width="9.28515625" style="117" customWidth="1"/>
    <col min="7" max="7" width="10.5703125" style="117" customWidth="1"/>
    <col min="8" max="8" width="9.5703125" style="117" customWidth="1"/>
    <col min="9" max="9" width="11.28515625" style="117" customWidth="1"/>
    <col min="10" max="10" width="1" style="117" customWidth="1"/>
    <col min="11" max="11" width="4.5703125" style="117" customWidth="1"/>
    <col min="12" max="12" width="9.5703125" style="117" customWidth="1"/>
    <col min="13" max="13" width="8.140625" style="117" customWidth="1"/>
    <col min="14" max="14" width="11.42578125" style="117" customWidth="1"/>
    <col min="15" max="16" width="9.5703125" style="117" customWidth="1"/>
    <col min="17" max="17" width="11.42578125" style="117" customWidth="1"/>
    <col min="18" max="18" width="8.5703125" style="117" customWidth="1"/>
    <col min="19" max="19" width="11.42578125" style="117" customWidth="1"/>
    <col min="20" max="16384" width="9.140625" style="117"/>
  </cols>
  <sheetData>
    <row r="1" spans="1:19" s="118" customFormat="1" ht="23.25" customHeight="1" x14ac:dyDescent="0.45">
      <c r="E1" s="119" t="s">
        <v>24</v>
      </c>
      <c r="F1" s="364" t="s">
        <v>167</v>
      </c>
      <c r="G1" s="364"/>
      <c r="H1" s="364"/>
      <c r="I1" s="364"/>
      <c r="J1" s="364"/>
      <c r="K1" s="364"/>
      <c r="L1" s="364"/>
      <c r="M1" s="364"/>
      <c r="N1" s="364"/>
      <c r="O1" s="364"/>
      <c r="P1" s="364"/>
    </row>
    <row r="2" spans="1:19" s="121" customFormat="1" ht="20.25" customHeight="1" x14ac:dyDescent="0.45">
      <c r="C2" s="122" t="s">
        <v>13</v>
      </c>
      <c r="D2" s="122"/>
      <c r="E2" s="122"/>
      <c r="F2" s="360" t="s">
        <v>77</v>
      </c>
      <c r="G2" s="360"/>
      <c r="H2" s="360"/>
      <c r="I2" s="360"/>
      <c r="J2" s="360"/>
      <c r="K2" s="360"/>
      <c r="L2" s="360"/>
      <c r="M2" s="360"/>
      <c r="N2" s="360"/>
      <c r="O2" s="360"/>
      <c r="P2" s="360"/>
    </row>
    <row r="3" spans="1:19" s="121" customFormat="1" ht="17.25" customHeight="1" x14ac:dyDescent="0.45">
      <c r="C3" s="122"/>
      <c r="D3" s="122"/>
      <c r="E3" s="122"/>
      <c r="H3" s="124"/>
      <c r="I3" s="124"/>
      <c r="J3" s="124"/>
      <c r="K3" s="124"/>
      <c r="L3" s="123"/>
      <c r="M3" s="123"/>
      <c r="N3" s="123"/>
      <c r="O3" s="123"/>
      <c r="P3" s="123"/>
      <c r="S3" s="125" t="s">
        <v>37</v>
      </c>
    </row>
    <row r="4" spans="1:19" s="130" customFormat="1" ht="18.75" customHeight="1" x14ac:dyDescent="0.5">
      <c r="A4" s="126"/>
      <c r="B4" s="126"/>
      <c r="C4" s="127"/>
      <c r="D4" s="127"/>
      <c r="E4" s="359" t="s">
        <v>90</v>
      </c>
      <c r="F4" s="359"/>
      <c r="G4" s="359"/>
      <c r="H4" s="359"/>
      <c r="I4" s="129"/>
      <c r="K4" s="126"/>
      <c r="L4" s="131"/>
      <c r="M4" s="270"/>
      <c r="N4" s="269"/>
      <c r="O4" s="269" t="s">
        <v>91</v>
      </c>
      <c r="P4" s="269"/>
      <c r="Q4" s="269"/>
      <c r="R4" s="269"/>
      <c r="S4" s="271"/>
    </row>
    <row r="5" spans="1:19" x14ac:dyDescent="0.45">
      <c r="A5" s="134" t="s">
        <v>0</v>
      </c>
      <c r="B5" s="134" t="s">
        <v>3</v>
      </c>
      <c r="C5" s="135" t="s">
        <v>25</v>
      </c>
      <c r="D5" s="18" t="s">
        <v>110</v>
      </c>
      <c r="E5" s="126" t="s">
        <v>28</v>
      </c>
      <c r="F5" s="136" t="s">
        <v>30</v>
      </c>
      <c r="G5" s="126" t="s">
        <v>36</v>
      </c>
      <c r="H5" s="126" t="s">
        <v>32</v>
      </c>
      <c r="I5" s="137" t="s">
        <v>34</v>
      </c>
      <c r="K5" s="134" t="s">
        <v>0</v>
      </c>
      <c r="L5" s="134" t="s">
        <v>3</v>
      </c>
      <c r="M5" s="134" t="s">
        <v>25</v>
      </c>
      <c r="N5" s="18" t="s">
        <v>110</v>
      </c>
      <c r="O5" s="134" t="s">
        <v>28</v>
      </c>
      <c r="P5" s="138" t="s">
        <v>30</v>
      </c>
      <c r="Q5" s="134" t="s">
        <v>36</v>
      </c>
      <c r="R5" s="134" t="s">
        <v>32</v>
      </c>
      <c r="S5" s="138" t="s">
        <v>34</v>
      </c>
    </row>
    <row r="6" spans="1:19" x14ac:dyDescent="0.45">
      <c r="A6" s="139"/>
      <c r="B6" s="140"/>
      <c r="C6" s="141" t="s">
        <v>26</v>
      </c>
      <c r="D6" s="57" t="s">
        <v>26</v>
      </c>
      <c r="E6" s="142" t="s">
        <v>29</v>
      </c>
      <c r="F6" s="142" t="s">
        <v>31</v>
      </c>
      <c r="G6" s="142" t="s">
        <v>35</v>
      </c>
      <c r="H6" s="142" t="s">
        <v>33</v>
      </c>
      <c r="I6" s="143" t="s">
        <v>1</v>
      </c>
      <c r="K6" s="139"/>
      <c r="L6" s="140"/>
      <c r="M6" s="142" t="s">
        <v>26</v>
      </c>
      <c r="N6" s="57" t="s">
        <v>26</v>
      </c>
      <c r="O6" s="142" t="s">
        <v>29</v>
      </c>
      <c r="P6" s="142" t="s">
        <v>31</v>
      </c>
      <c r="Q6" s="142" t="s">
        <v>35</v>
      </c>
      <c r="R6" s="142" t="s">
        <v>33</v>
      </c>
      <c r="S6" s="142" t="s">
        <v>1</v>
      </c>
    </row>
    <row r="7" spans="1:19" s="147" customFormat="1" x14ac:dyDescent="0.45">
      <c r="A7" s="225">
        <v>1</v>
      </c>
      <c r="B7" s="225" t="s">
        <v>69</v>
      </c>
      <c r="C7" s="218">
        <v>28</v>
      </c>
      <c r="D7" s="218">
        <v>28</v>
      </c>
      <c r="E7" s="208">
        <v>0</v>
      </c>
      <c r="F7" s="208">
        <f>(D7*E7)/1000</f>
        <v>0</v>
      </c>
      <c r="G7" s="208">
        <v>0</v>
      </c>
      <c r="H7" s="226">
        <f t="shared" ref="H7:H12" si="0">(F7*G7)/1000</f>
        <v>0</v>
      </c>
      <c r="I7" s="218">
        <v>29</v>
      </c>
      <c r="K7" s="225">
        <v>1</v>
      </c>
      <c r="L7" s="225" t="s">
        <v>69</v>
      </c>
      <c r="M7" s="208">
        <v>2</v>
      </c>
      <c r="N7" s="208">
        <v>2</v>
      </c>
      <c r="O7" s="208">
        <v>30</v>
      </c>
      <c r="P7" s="208">
        <f>(N7*O7)/1000</f>
        <v>0.06</v>
      </c>
      <c r="Q7" s="208">
        <v>20</v>
      </c>
      <c r="R7" s="226">
        <f>(P7*Q7)/1000</f>
        <v>1.1999999999999999E-3</v>
      </c>
      <c r="S7" s="208">
        <v>1</v>
      </c>
    </row>
    <row r="8" spans="1:19" s="151" customFormat="1" x14ac:dyDescent="0.45">
      <c r="A8" s="225">
        <v>2</v>
      </c>
      <c r="B8" s="225" t="s">
        <v>70</v>
      </c>
      <c r="C8" s="218">
        <v>33</v>
      </c>
      <c r="D8" s="218">
        <v>33</v>
      </c>
      <c r="E8" s="208">
        <v>0</v>
      </c>
      <c r="F8" s="208">
        <f t="shared" ref="F8:F12" si="1">(D8*E8)/1000</f>
        <v>0</v>
      </c>
      <c r="G8" s="208">
        <v>0</v>
      </c>
      <c r="H8" s="226">
        <f t="shared" si="0"/>
        <v>0</v>
      </c>
      <c r="I8" s="218">
        <v>25</v>
      </c>
      <c r="K8" s="225">
        <v>2</v>
      </c>
      <c r="L8" s="225" t="s">
        <v>70</v>
      </c>
      <c r="M8" s="227"/>
      <c r="N8" s="227"/>
      <c r="O8" s="208"/>
      <c r="P8" s="208"/>
      <c r="Q8" s="227"/>
      <c r="R8" s="226"/>
      <c r="S8" s="227"/>
    </row>
    <row r="9" spans="1:19" s="151" customFormat="1" x14ac:dyDescent="0.45">
      <c r="A9" s="225">
        <v>3</v>
      </c>
      <c r="B9" s="225" t="s">
        <v>71</v>
      </c>
      <c r="C9" s="192">
        <v>31</v>
      </c>
      <c r="D9" s="192">
        <v>31</v>
      </c>
      <c r="E9" s="208">
        <v>0</v>
      </c>
      <c r="F9" s="208">
        <f t="shared" si="1"/>
        <v>0</v>
      </c>
      <c r="G9" s="208">
        <v>0</v>
      </c>
      <c r="H9" s="226">
        <f t="shared" si="0"/>
        <v>0</v>
      </c>
      <c r="I9" s="192">
        <v>26</v>
      </c>
      <c r="K9" s="225">
        <v>3</v>
      </c>
      <c r="L9" s="225" t="s">
        <v>71</v>
      </c>
      <c r="M9" s="227"/>
      <c r="N9" s="227"/>
      <c r="O9" s="208"/>
      <c r="P9" s="208"/>
      <c r="Q9" s="227"/>
      <c r="R9" s="226"/>
      <c r="S9" s="227"/>
    </row>
    <row r="10" spans="1:19" s="151" customFormat="1" x14ac:dyDescent="0.45">
      <c r="A10" s="225">
        <v>4</v>
      </c>
      <c r="B10" s="225" t="s">
        <v>72</v>
      </c>
      <c r="C10" s="218">
        <v>14</v>
      </c>
      <c r="D10" s="218">
        <v>14</v>
      </c>
      <c r="E10" s="208">
        <v>0</v>
      </c>
      <c r="F10" s="208">
        <f t="shared" si="1"/>
        <v>0</v>
      </c>
      <c r="G10" s="208">
        <v>0</v>
      </c>
      <c r="H10" s="226">
        <f t="shared" si="0"/>
        <v>0</v>
      </c>
      <c r="I10" s="218">
        <v>25</v>
      </c>
      <c r="K10" s="225">
        <v>4</v>
      </c>
      <c r="L10" s="225" t="s">
        <v>72</v>
      </c>
      <c r="M10" s="227"/>
      <c r="N10" s="227"/>
      <c r="O10" s="208"/>
      <c r="P10" s="208"/>
      <c r="Q10" s="227"/>
      <c r="R10" s="226"/>
      <c r="S10" s="227"/>
    </row>
    <row r="11" spans="1:19" s="151" customFormat="1" x14ac:dyDescent="0.45">
      <c r="A11" s="225">
        <v>5</v>
      </c>
      <c r="B11" s="225" t="s">
        <v>73</v>
      </c>
      <c r="C11" s="218">
        <v>2</v>
      </c>
      <c r="D11" s="218">
        <v>2</v>
      </c>
      <c r="E11" s="208">
        <v>0</v>
      </c>
      <c r="F11" s="208">
        <f t="shared" si="1"/>
        <v>0</v>
      </c>
      <c r="G11" s="208">
        <v>0</v>
      </c>
      <c r="H11" s="226">
        <f t="shared" si="0"/>
        <v>0</v>
      </c>
      <c r="I11" s="218">
        <v>10</v>
      </c>
      <c r="K11" s="225">
        <v>5</v>
      </c>
      <c r="L11" s="225" t="s">
        <v>73</v>
      </c>
      <c r="M11" s="227"/>
      <c r="N11" s="227"/>
      <c r="O11" s="208"/>
      <c r="P11" s="208"/>
      <c r="Q11" s="227"/>
      <c r="R11" s="226"/>
      <c r="S11" s="227"/>
    </row>
    <row r="12" spans="1:19" s="151" customFormat="1" x14ac:dyDescent="0.45">
      <c r="A12" s="225">
        <v>6</v>
      </c>
      <c r="B12" s="225" t="s">
        <v>74</v>
      </c>
      <c r="C12" s="218">
        <v>2</v>
      </c>
      <c r="D12" s="218">
        <v>2</v>
      </c>
      <c r="E12" s="208">
        <v>0</v>
      </c>
      <c r="F12" s="208">
        <f t="shared" si="1"/>
        <v>0</v>
      </c>
      <c r="G12" s="208">
        <v>0</v>
      </c>
      <c r="H12" s="226">
        <f t="shared" si="0"/>
        <v>0</v>
      </c>
      <c r="I12" s="218">
        <v>10</v>
      </c>
      <c r="K12" s="225">
        <v>6</v>
      </c>
      <c r="L12" s="225" t="s">
        <v>74</v>
      </c>
      <c r="M12" s="227"/>
      <c r="N12" s="227"/>
      <c r="O12" s="208"/>
      <c r="P12" s="208"/>
      <c r="Q12" s="227"/>
      <c r="R12" s="226"/>
      <c r="S12" s="227"/>
    </row>
    <row r="13" spans="1:19" x14ac:dyDescent="0.45">
      <c r="A13" s="361" t="s">
        <v>2</v>
      </c>
      <c r="B13" s="362"/>
      <c r="C13" s="153">
        <f>SUM(C7:C12)</f>
        <v>110</v>
      </c>
      <c r="D13" s="153">
        <f>SUM(D7:D12)</f>
        <v>110</v>
      </c>
      <c r="E13" s="208">
        <f>E12</f>
        <v>0</v>
      </c>
      <c r="F13" s="153">
        <f>SUM(F7:F12)</f>
        <v>0</v>
      </c>
      <c r="G13" s="154">
        <f>G12</f>
        <v>0</v>
      </c>
      <c r="H13" s="153">
        <f>SUM(H7:H12)</f>
        <v>0</v>
      </c>
      <c r="I13" s="153">
        <f>SUM(I7:I12)</f>
        <v>125</v>
      </c>
      <c r="K13" s="361" t="s">
        <v>2</v>
      </c>
      <c r="L13" s="362"/>
      <c r="M13" s="153">
        <f>SUM(M7:M12)</f>
        <v>2</v>
      </c>
      <c r="N13" s="153">
        <f>SUM(N7:N12)</f>
        <v>2</v>
      </c>
      <c r="O13" s="153">
        <f>SUM(O7:O12)</f>
        <v>30</v>
      </c>
      <c r="P13" s="153">
        <f>SUM(P7:P12)</f>
        <v>0.06</v>
      </c>
      <c r="Q13" s="153">
        <v>20</v>
      </c>
      <c r="R13" s="153">
        <f>SUM(R7:R12)</f>
        <v>1.1999999999999999E-3</v>
      </c>
      <c r="S13" s="153">
        <f>SUM(S7:S12)</f>
        <v>1</v>
      </c>
    </row>
    <row r="15" spans="1:19" ht="23.25" x14ac:dyDescent="0.5">
      <c r="O15" s="155" t="s">
        <v>64</v>
      </c>
      <c r="P15" s="156" t="s">
        <v>65</v>
      </c>
      <c r="Q15" s="157"/>
      <c r="R15" s="158" t="s">
        <v>66</v>
      </c>
    </row>
    <row r="16" spans="1:19" ht="23.25" x14ac:dyDescent="0.5">
      <c r="O16" s="107"/>
      <c r="P16" s="105" t="s">
        <v>152</v>
      </c>
      <c r="Q16" s="157"/>
      <c r="R16" s="157"/>
    </row>
    <row r="17" spans="15:18" ht="23.25" x14ac:dyDescent="0.5">
      <c r="O17" s="106" t="s">
        <v>67</v>
      </c>
      <c r="P17" s="105" t="s">
        <v>150</v>
      </c>
      <c r="Q17" s="157"/>
      <c r="R17" s="157"/>
    </row>
  </sheetData>
  <mergeCells count="5">
    <mergeCell ref="E4:H4"/>
    <mergeCell ref="A13:B13"/>
    <mergeCell ref="K13:L13"/>
    <mergeCell ref="F1:P1"/>
    <mergeCell ref="F2:P2"/>
  </mergeCells>
  <pageMargins left="0.43307086614173229" right="0" top="0.74803149606299213" bottom="0.74803149606299213" header="0.31496062992125984" footer="0.31496062992125984"/>
  <pageSetup paperSize="9" scale="87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56e366eb-86f1-4645-85a7-f29555b26fee}" enabled="1" method="Standard" siteId="{d466216a-c643-434a-9c2e-057448c17cbe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19</vt:i4>
      </vt:variant>
      <vt:variant>
        <vt:lpstr>ช่วงที่มีชื่อ</vt:lpstr>
      </vt:variant>
      <vt:variant>
        <vt:i4>1</vt:i4>
      </vt:variant>
    </vt:vector>
  </HeadingPairs>
  <TitlesOfParts>
    <vt:vector size="20" baseType="lpstr">
      <vt:lpstr>ครัวเรือน</vt:lpstr>
      <vt:lpstr>การใช้ประโยชน์ที่ดิน</vt:lpstr>
      <vt:lpstr>ยางพารา</vt:lpstr>
      <vt:lpstr>ข้าว</vt:lpstr>
      <vt:lpstr>นาร้าง</vt:lpstr>
      <vt:lpstr>ทุเรียน</vt:lpstr>
      <vt:lpstr>ทุเรียน1</vt:lpstr>
      <vt:lpstr>มังคุด, เงาะ</vt:lpstr>
      <vt:lpstr>ลองกอง,ลางสาด </vt:lpstr>
      <vt:lpstr>กล้วยหิน</vt:lpstr>
      <vt:lpstr>มะนาว,กาแฟ</vt:lpstr>
      <vt:lpstr>มะพร้าวแก่, สะตอ</vt:lpstr>
      <vt:lpstr>ปาล์มน้ำมัน,ไผ่</vt:lpstr>
      <vt:lpstr>ถั่วฝักยาว, แตงกวา</vt:lpstr>
      <vt:lpstr>ผักบุ้งจีน,ข้าวโพดหวาน</vt:lpstr>
      <vt:lpstr>อ้อยเคี้ยว</vt:lpstr>
      <vt:lpstr>ข้อมูลกลุ่มแม่บ้านเกษตรกร</vt:lpstr>
      <vt:lpstr>ข้อมูลกลุ่มยุวเกษตรกร</vt:lpstr>
      <vt:lpstr>ข้อมูลวิสาหกิจ</vt:lpstr>
      <vt:lpstr>ครัวเรือน!Print_Area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Admin</cp:lastModifiedBy>
  <cp:lastPrinted>2019-06-06T05:10:13Z</cp:lastPrinted>
  <dcterms:created xsi:type="dcterms:W3CDTF">2002-11-30T09:24:39Z</dcterms:created>
  <dcterms:modified xsi:type="dcterms:W3CDTF">2023-01-27T06:32:25Z</dcterms:modified>
</cp:coreProperties>
</file>